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00" yWindow="555" windowWidth="18555" windowHeight="11250" activeTab="2"/>
  </bookViews>
  <sheets>
    <sheet name="Прилож № 1 " sheetId="1" r:id="rId1"/>
    <sheet name="Пр. № 1 Бюджет" sheetId="2" r:id="rId2"/>
    <sheet name="Прилож № 1  НТИ" sheetId="3" r:id="rId3"/>
  </sheets>
  <definedNames>
    <definedName name="_xlnm._FilterDatabase" localSheetId="1" hidden="1">'Пр. № 1 Бюджет'!$A$17:$Y$192</definedName>
    <definedName name="_xlnm._FilterDatabase" localSheetId="0" hidden="1">'Прилож № 1 '!$A$17:$Y$192</definedName>
  </definedNames>
  <calcPr calcId="144525"/>
</workbook>
</file>

<file path=xl/calcChain.xml><?xml version="1.0" encoding="utf-8"?>
<calcChain xmlns="http://schemas.openxmlformats.org/spreadsheetml/2006/main">
  <c r="J23" i="3" l="1"/>
  <c r="U23" i="3" s="1"/>
  <c r="I23" i="3"/>
  <c r="B23" i="3"/>
  <c r="G23" i="3" s="1"/>
  <c r="J22" i="3"/>
  <c r="U22" i="3" s="1"/>
  <c r="I22" i="3"/>
  <c r="B22" i="3"/>
  <c r="G22" i="3" s="1"/>
  <c r="J21" i="3"/>
  <c r="U21" i="3" s="1"/>
  <c r="I21" i="3"/>
  <c r="B21" i="3"/>
  <c r="G21" i="3" s="1"/>
  <c r="J20" i="3"/>
  <c r="U20" i="3" s="1"/>
  <c r="I20" i="3"/>
  <c r="B20" i="3"/>
  <c r="G20" i="3" s="1"/>
  <c r="J19" i="3"/>
  <c r="U19" i="3" s="1"/>
  <c r="I19" i="3"/>
  <c r="B19" i="3"/>
  <c r="G19" i="3" s="1"/>
  <c r="J18" i="3"/>
  <c r="U18" i="3" s="1"/>
  <c r="I18" i="3"/>
  <c r="B18" i="3"/>
  <c r="G18" i="3" s="1"/>
  <c r="J17" i="3"/>
  <c r="U17" i="3" s="1"/>
  <c r="I17" i="3"/>
  <c r="B17" i="3"/>
  <c r="G17" i="3" s="1"/>
  <c r="J16" i="3"/>
  <c r="U16" i="3" s="1"/>
  <c r="I16" i="3"/>
  <c r="B16" i="3"/>
  <c r="G16" i="3" s="1"/>
  <c r="J15" i="3"/>
  <c r="U15" i="3" s="1"/>
  <c r="I15" i="3"/>
  <c r="B15" i="3"/>
  <c r="G15" i="3" s="1"/>
  <c r="J14" i="3"/>
  <c r="U14" i="3" s="1"/>
  <c r="I14" i="3"/>
  <c r="B14" i="3"/>
  <c r="G14" i="3" s="1"/>
  <c r="J13" i="3"/>
  <c r="U13" i="3" s="1"/>
  <c r="I13" i="3"/>
  <c r="B13" i="3"/>
  <c r="G13" i="3" s="1"/>
  <c r="J12" i="3"/>
  <c r="U12" i="3" s="1"/>
  <c r="I12" i="3"/>
  <c r="B12" i="3"/>
  <c r="G12" i="3" s="1"/>
  <c r="J11" i="3"/>
  <c r="U11" i="3" s="1"/>
  <c r="I11" i="3"/>
  <c r="B11" i="3"/>
  <c r="G11" i="3" s="1"/>
  <c r="W10" i="3"/>
  <c r="T10" i="3"/>
  <c r="S10" i="3"/>
  <c r="R10" i="3"/>
  <c r="Q10" i="3"/>
  <c r="P10" i="3"/>
  <c r="O10" i="3"/>
  <c r="N10" i="3"/>
  <c r="M10" i="3"/>
  <c r="L10" i="3"/>
  <c r="J10" i="3"/>
  <c r="H10" i="3"/>
  <c r="F10" i="3"/>
  <c r="U10" i="3" s="1"/>
  <c r="E10" i="3"/>
  <c r="D10" i="3"/>
  <c r="C10" i="3"/>
  <c r="B10" i="3"/>
  <c r="J192" i="2"/>
  <c r="K192" i="2"/>
  <c r="I192" i="2"/>
  <c r="G192" i="2"/>
  <c r="B192" i="2"/>
  <c r="J191" i="2"/>
  <c r="U191" i="2"/>
  <c r="V191" i="2"/>
  <c r="I191" i="2"/>
  <c r="G191" i="2"/>
  <c r="B191" i="2"/>
  <c r="J190" i="2"/>
  <c r="K190" i="2"/>
  <c r="I190" i="2"/>
  <c r="G190" i="2"/>
  <c r="B190" i="2"/>
  <c r="J189" i="2"/>
  <c r="U189" i="2"/>
  <c r="V189" i="2"/>
  <c r="I189" i="2"/>
  <c r="G189" i="2"/>
  <c r="B189" i="2"/>
  <c r="W188" i="2"/>
  <c r="T188" i="2"/>
  <c r="S188" i="2"/>
  <c r="R188" i="2"/>
  <c r="Q188" i="2"/>
  <c r="P188" i="2"/>
  <c r="O188" i="2"/>
  <c r="N188" i="2"/>
  <c r="M188" i="2"/>
  <c r="L188" i="2"/>
  <c r="J188" i="2"/>
  <c r="H188" i="2"/>
  <c r="F188" i="2"/>
  <c r="I188" i="2" s="1"/>
  <c r="U188" i="2"/>
  <c r="E188" i="2"/>
  <c r="D188" i="2"/>
  <c r="C188" i="2"/>
  <c r="X188" i="2" s="1"/>
  <c r="B188" i="2"/>
  <c r="J187" i="2"/>
  <c r="U187" i="2"/>
  <c r="B187" i="2"/>
  <c r="J186" i="2"/>
  <c r="K186" i="2"/>
  <c r="I186" i="2"/>
  <c r="G186" i="2"/>
  <c r="B186" i="2"/>
  <c r="J185" i="2"/>
  <c r="U185" i="2"/>
  <c r="V185" i="2"/>
  <c r="I185" i="2"/>
  <c r="G185" i="2"/>
  <c r="B185" i="2"/>
  <c r="J184" i="2"/>
  <c r="K184" i="2"/>
  <c r="I184" i="2"/>
  <c r="G184" i="2"/>
  <c r="B184" i="2"/>
  <c r="J183" i="2"/>
  <c r="U183" i="2"/>
  <c r="V183" i="2"/>
  <c r="I183" i="2"/>
  <c r="G183" i="2"/>
  <c r="B183" i="2"/>
  <c r="J182" i="2"/>
  <c r="K182" i="2"/>
  <c r="I182" i="2"/>
  <c r="G182" i="2"/>
  <c r="B182" i="2"/>
  <c r="J181" i="2"/>
  <c r="U181" i="2"/>
  <c r="B181" i="2"/>
  <c r="W180" i="2"/>
  <c r="T180" i="2"/>
  <c r="S180" i="2"/>
  <c r="R180" i="2"/>
  <c r="Q180" i="2"/>
  <c r="P180" i="2"/>
  <c r="O180" i="2"/>
  <c r="N180" i="2"/>
  <c r="M180" i="2"/>
  <c r="L180" i="2"/>
  <c r="J180" i="2"/>
  <c r="H180" i="2"/>
  <c r="F180" i="2"/>
  <c r="I180" i="2" s="1"/>
  <c r="E180" i="2"/>
  <c r="D180" i="2"/>
  <c r="C180" i="2"/>
  <c r="K180" i="2" s="1"/>
  <c r="B180" i="2"/>
  <c r="X180" i="2" s="1"/>
  <c r="W179" i="2"/>
  <c r="T179" i="2"/>
  <c r="S179" i="2"/>
  <c r="R179" i="2"/>
  <c r="Q179" i="2"/>
  <c r="P179" i="2"/>
  <c r="O179" i="2"/>
  <c r="N179" i="2"/>
  <c r="M179" i="2"/>
  <c r="L179" i="2"/>
  <c r="J179" i="2" s="1"/>
  <c r="K179" i="2" s="1"/>
  <c r="H179" i="2"/>
  <c r="I179" i="2" s="1"/>
  <c r="F179" i="2"/>
  <c r="E179" i="2"/>
  <c r="D179" i="2"/>
  <c r="C179" i="2"/>
  <c r="X179" i="2" s="1"/>
  <c r="G179" i="2"/>
  <c r="B179" i="2"/>
  <c r="W178" i="2"/>
  <c r="T178" i="2"/>
  <c r="S178" i="2"/>
  <c r="R178" i="2"/>
  <c r="Q178" i="2"/>
  <c r="P178" i="2"/>
  <c r="O178" i="2"/>
  <c r="N178" i="2"/>
  <c r="M178" i="2"/>
  <c r="L178" i="2"/>
  <c r="J178" i="2"/>
  <c r="H178" i="2"/>
  <c r="F178" i="2"/>
  <c r="I178" i="2" s="1"/>
  <c r="E178" i="2"/>
  <c r="D178" i="2"/>
  <c r="C178" i="2"/>
  <c r="K178" i="2" s="1"/>
  <c r="X178" i="2"/>
  <c r="B178" i="2"/>
  <c r="J169" i="2"/>
  <c r="U169" i="2"/>
  <c r="V169" i="2"/>
  <c r="I169" i="2"/>
  <c r="G169" i="2"/>
  <c r="B169" i="2"/>
  <c r="J168" i="2"/>
  <c r="K168" i="2" s="1"/>
  <c r="U168" i="2"/>
  <c r="V168" i="2"/>
  <c r="I168" i="2"/>
  <c r="G168" i="2"/>
  <c r="B168" i="2"/>
  <c r="J167" i="2"/>
  <c r="U167" i="2"/>
  <c r="V167" i="2"/>
  <c r="I167" i="2"/>
  <c r="G167" i="2"/>
  <c r="B167" i="2"/>
  <c r="J166" i="2"/>
  <c r="K166" i="2" s="1"/>
  <c r="U166" i="2"/>
  <c r="V166" i="2"/>
  <c r="I166" i="2"/>
  <c r="G166" i="2"/>
  <c r="B166" i="2"/>
  <c r="J165" i="2"/>
  <c r="U165" i="2"/>
  <c r="V165" i="2"/>
  <c r="I165" i="2"/>
  <c r="G165" i="2"/>
  <c r="B165" i="2"/>
  <c r="J164" i="2"/>
  <c r="K164" i="2" s="1"/>
  <c r="U164" i="2"/>
  <c r="V164" i="2"/>
  <c r="I164" i="2"/>
  <c r="G164" i="2"/>
  <c r="B164" i="2"/>
  <c r="J163" i="2"/>
  <c r="U163" i="2"/>
  <c r="V163" i="2"/>
  <c r="I163" i="2"/>
  <c r="G163" i="2"/>
  <c r="B163" i="2"/>
  <c r="J162" i="2"/>
  <c r="K162" i="2" s="1"/>
  <c r="U162" i="2"/>
  <c r="V162" i="2"/>
  <c r="I162" i="2"/>
  <c r="G162" i="2"/>
  <c r="B162" i="2"/>
  <c r="W161" i="2"/>
  <c r="T161" i="2"/>
  <c r="S161" i="2"/>
  <c r="R161" i="2"/>
  <c r="Q161" i="2"/>
  <c r="P161" i="2"/>
  <c r="O161" i="2"/>
  <c r="N161" i="2"/>
  <c r="M161" i="2"/>
  <c r="L161" i="2"/>
  <c r="J161" i="2" s="1"/>
  <c r="H161" i="2"/>
  <c r="F161" i="2"/>
  <c r="E161" i="2"/>
  <c r="D161" i="2"/>
  <c r="C161" i="2"/>
  <c r="B161" i="2"/>
  <c r="X161" i="2" s="1"/>
  <c r="J152" i="2"/>
  <c r="K152" i="2"/>
  <c r="I152" i="2"/>
  <c r="G152" i="2"/>
  <c r="B152" i="2"/>
  <c r="J151" i="2"/>
  <c r="U151" i="2"/>
  <c r="V151" i="2"/>
  <c r="I151" i="2"/>
  <c r="G151" i="2"/>
  <c r="B151" i="2"/>
  <c r="J150" i="2"/>
  <c r="K150" i="2"/>
  <c r="I150" i="2"/>
  <c r="G150" i="2"/>
  <c r="B150" i="2"/>
  <c r="J149" i="2"/>
  <c r="U149" i="2"/>
  <c r="V149" i="2"/>
  <c r="I149" i="2"/>
  <c r="G149" i="2"/>
  <c r="B149" i="2"/>
  <c r="J148" i="2"/>
  <c r="K148" i="2"/>
  <c r="I148" i="2"/>
  <c r="G148" i="2"/>
  <c r="B148" i="2"/>
  <c r="J147" i="2"/>
  <c r="U147" i="2"/>
  <c r="V147" i="2"/>
  <c r="I147" i="2"/>
  <c r="G147" i="2"/>
  <c r="B147" i="2"/>
  <c r="J146" i="2"/>
  <c r="K146" i="2"/>
  <c r="I146" i="2"/>
  <c r="G146" i="2"/>
  <c r="B146" i="2"/>
  <c r="J145" i="2"/>
  <c r="U145" i="2"/>
  <c r="V145" i="2"/>
  <c r="I145" i="2"/>
  <c r="G145" i="2"/>
  <c r="B145" i="2"/>
  <c r="J144" i="2"/>
  <c r="K144" i="2"/>
  <c r="I144" i="2"/>
  <c r="G144" i="2"/>
  <c r="B144" i="2"/>
  <c r="J143" i="2"/>
  <c r="U143" i="2"/>
  <c r="V143" i="2"/>
  <c r="I143" i="2"/>
  <c r="G143" i="2"/>
  <c r="B143" i="2"/>
  <c r="J142" i="2"/>
  <c r="K142" i="2"/>
  <c r="I142" i="2"/>
  <c r="G142" i="2"/>
  <c r="B142" i="2"/>
  <c r="J141" i="2"/>
  <c r="U141" i="2"/>
  <c r="V141" i="2"/>
  <c r="I141" i="2"/>
  <c r="G141" i="2"/>
  <c r="B141" i="2"/>
  <c r="J140" i="2"/>
  <c r="K140" i="2"/>
  <c r="I140" i="2"/>
  <c r="G140" i="2"/>
  <c r="B140" i="2"/>
  <c r="W139" i="2"/>
  <c r="T139" i="2"/>
  <c r="S139" i="2"/>
  <c r="R139" i="2"/>
  <c r="Q139" i="2"/>
  <c r="P139" i="2"/>
  <c r="O139" i="2"/>
  <c r="N139" i="2"/>
  <c r="M139" i="2"/>
  <c r="L139" i="2"/>
  <c r="J139" i="2"/>
  <c r="H139" i="2"/>
  <c r="F139" i="2"/>
  <c r="U139" i="2"/>
  <c r="E139" i="2"/>
  <c r="D139" i="2"/>
  <c r="C139" i="2"/>
  <c r="K139" i="2" s="1"/>
  <c r="B139" i="2"/>
  <c r="X139" i="2" s="1"/>
  <c r="J120" i="2"/>
  <c r="K120" i="2"/>
  <c r="I120" i="2"/>
  <c r="G120" i="2"/>
  <c r="B120" i="2"/>
  <c r="W119" i="2"/>
  <c r="T119" i="2"/>
  <c r="S119" i="2"/>
  <c r="R119" i="2"/>
  <c r="Q119" i="2"/>
  <c r="P119" i="2"/>
  <c r="O119" i="2"/>
  <c r="N119" i="2"/>
  <c r="M119" i="2"/>
  <c r="L119" i="2"/>
  <c r="J119" i="2" s="1"/>
  <c r="H119" i="2"/>
  <c r="I119" i="2" s="1"/>
  <c r="F119" i="2"/>
  <c r="E119" i="2"/>
  <c r="D119" i="2"/>
  <c r="C119" i="2"/>
  <c r="G119" i="2"/>
  <c r="B119" i="2"/>
  <c r="X119" i="2" s="1"/>
  <c r="J118" i="2"/>
  <c r="K118" i="2"/>
  <c r="I118" i="2"/>
  <c r="G118" i="2"/>
  <c r="B118" i="2"/>
  <c r="J117" i="2"/>
  <c r="U117" i="2"/>
  <c r="V117" i="2"/>
  <c r="I117" i="2"/>
  <c r="G117" i="2"/>
  <c r="B117" i="2"/>
  <c r="J116" i="2"/>
  <c r="K116" i="2"/>
  <c r="I116" i="2"/>
  <c r="G116" i="2"/>
  <c r="B116" i="2"/>
  <c r="J115" i="2"/>
  <c r="U115" i="2"/>
  <c r="V115" i="2"/>
  <c r="I115" i="2"/>
  <c r="G115" i="2"/>
  <c r="B115" i="2"/>
  <c r="J114" i="2"/>
  <c r="K114" i="2"/>
  <c r="I114" i="2"/>
  <c r="G114" i="2"/>
  <c r="B114" i="2"/>
  <c r="J113" i="2"/>
  <c r="U113" i="2"/>
  <c r="V113" i="2"/>
  <c r="I113" i="2"/>
  <c r="G113" i="2"/>
  <c r="B113" i="2"/>
  <c r="J112" i="2"/>
  <c r="K112" i="2"/>
  <c r="I112" i="2"/>
  <c r="G112" i="2"/>
  <c r="B112" i="2"/>
  <c r="J111" i="2"/>
  <c r="U111" i="2"/>
  <c r="V111" i="2"/>
  <c r="I111" i="2"/>
  <c r="G111" i="2"/>
  <c r="B111" i="2"/>
  <c r="J110" i="2"/>
  <c r="K110" i="2"/>
  <c r="I110" i="2"/>
  <c r="G110" i="2"/>
  <c r="B110" i="2"/>
  <c r="W109" i="2"/>
  <c r="T109" i="2"/>
  <c r="S109" i="2"/>
  <c r="R109" i="2"/>
  <c r="Q109" i="2"/>
  <c r="P109" i="2"/>
  <c r="O109" i="2"/>
  <c r="N109" i="2"/>
  <c r="M109" i="2"/>
  <c r="L109" i="2"/>
  <c r="J109" i="2"/>
  <c r="H109" i="2"/>
  <c r="F109" i="2"/>
  <c r="I109" i="2" s="1"/>
  <c r="U109" i="2"/>
  <c r="E109" i="2"/>
  <c r="D109" i="2"/>
  <c r="C109" i="2"/>
  <c r="K109" i="2" s="1"/>
  <c r="B109" i="2"/>
  <c r="J108" i="2"/>
  <c r="U108" i="2"/>
  <c r="V108" i="2"/>
  <c r="I108" i="2"/>
  <c r="G108" i="2"/>
  <c r="B108" i="2"/>
  <c r="J107" i="2"/>
  <c r="K107" i="2" s="1"/>
  <c r="U107" i="2"/>
  <c r="V107" i="2"/>
  <c r="I107" i="2"/>
  <c r="G107" i="2"/>
  <c r="B107" i="2"/>
  <c r="J106" i="2"/>
  <c r="U106" i="2"/>
  <c r="V106" i="2"/>
  <c r="I106" i="2"/>
  <c r="G106" i="2"/>
  <c r="B106" i="2"/>
  <c r="J105" i="2"/>
  <c r="K105" i="2" s="1"/>
  <c r="U105" i="2"/>
  <c r="V105" i="2"/>
  <c r="I105" i="2"/>
  <c r="G105" i="2"/>
  <c r="B105" i="2"/>
  <c r="J104" i="2"/>
  <c r="U104" i="2"/>
  <c r="V104" i="2"/>
  <c r="I104" i="2"/>
  <c r="G104" i="2"/>
  <c r="B104" i="2"/>
  <c r="J103" i="2"/>
  <c r="K103" i="2" s="1"/>
  <c r="U103" i="2"/>
  <c r="V103" i="2"/>
  <c r="I103" i="2"/>
  <c r="G103" i="2"/>
  <c r="B103" i="2"/>
  <c r="J102" i="2"/>
  <c r="U102" i="2"/>
  <c r="V102" i="2"/>
  <c r="I102" i="2"/>
  <c r="G102" i="2"/>
  <c r="B102" i="2"/>
  <c r="W101" i="2"/>
  <c r="T101" i="2"/>
  <c r="S101" i="2"/>
  <c r="R101" i="2"/>
  <c r="Q101" i="2"/>
  <c r="P101" i="2"/>
  <c r="O101" i="2"/>
  <c r="N101" i="2"/>
  <c r="M101" i="2"/>
  <c r="L101" i="2"/>
  <c r="J101" i="2"/>
  <c r="H101" i="2"/>
  <c r="F101" i="2"/>
  <c r="I101" i="2" s="1"/>
  <c r="U101" i="2"/>
  <c r="E101" i="2"/>
  <c r="D101" i="2"/>
  <c r="C101" i="2"/>
  <c r="K101" i="2" s="1"/>
  <c r="B101" i="2"/>
  <c r="X101" i="2"/>
  <c r="J100" i="2"/>
  <c r="U100" i="2"/>
  <c r="V100" i="2"/>
  <c r="I100" i="2"/>
  <c r="G100" i="2"/>
  <c r="B100" i="2"/>
  <c r="J99" i="2"/>
  <c r="K99" i="2" s="1"/>
  <c r="U99" i="2"/>
  <c r="V99" i="2"/>
  <c r="I99" i="2"/>
  <c r="G99" i="2"/>
  <c r="B99" i="2"/>
  <c r="J98" i="2"/>
  <c r="U98" i="2"/>
  <c r="V98" i="2"/>
  <c r="I98" i="2"/>
  <c r="G98" i="2"/>
  <c r="B98" i="2"/>
  <c r="J97" i="2"/>
  <c r="K97" i="2" s="1"/>
  <c r="U97" i="2"/>
  <c r="I97" i="2"/>
  <c r="G97" i="2"/>
  <c r="B97" i="2"/>
  <c r="B96" i="2"/>
  <c r="W96" i="2"/>
  <c r="T96" i="2"/>
  <c r="S96" i="2"/>
  <c r="R96" i="2"/>
  <c r="Q96" i="2"/>
  <c r="P96" i="2"/>
  <c r="O96" i="2"/>
  <c r="N96" i="2"/>
  <c r="M96" i="2"/>
  <c r="L96" i="2"/>
  <c r="J96" i="2" s="1"/>
  <c r="K96" i="2" s="1"/>
  <c r="H96" i="2"/>
  <c r="I96" i="2" s="1"/>
  <c r="F96" i="2"/>
  <c r="E96" i="2"/>
  <c r="D96" i="2"/>
  <c r="C96" i="2"/>
  <c r="G96" i="2"/>
  <c r="J95" i="2"/>
  <c r="K95" i="2" s="1"/>
  <c r="U95" i="2"/>
  <c r="V95" i="2"/>
  <c r="I95" i="2"/>
  <c r="G95" i="2"/>
  <c r="B95" i="2"/>
  <c r="J94" i="2"/>
  <c r="U94" i="2"/>
  <c r="V94" i="2"/>
  <c r="I94" i="2"/>
  <c r="G94" i="2"/>
  <c r="B94" i="2"/>
  <c r="W93" i="2"/>
  <c r="T93" i="2"/>
  <c r="S93" i="2"/>
  <c r="R93" i="2"/>
  <c r="Q93" i="2"/>
  <c r="P93" i="2"/>
  <c r="O93" i="2"/>
  <c r="N93" i="2"/>
  <c r="M93" i="2"/>
  <c r="L93" i="2"/>
  <c r="J93" i="2"/>
  <c r="H93" i="2"/>
  <c r="F93" i="2"/>
  <c r="I93" i="2" s="1"/>
  <c r="U93" i="2"/>
  <c r="E93" i="2"/>
  <c r="D93" i="2"/>
  <c r="C93" i="2"/>
  <c r="K93" i="2" s="1"/>
  <c r="B93" i="2"/>
  <c r="X93" i="2"/>
  <c r="J92" i="2"/>
  <c r="U92" i="2"/>
  <c r="V92" i="2"/>
  <c r="I92" i="2"/>
  <c r="G92" i="2"/>
  <c r="B92" i="2"/>
  <c r="J91" i="2"/>
  <c r="K91" i="2" s="1"/>
  <c r="U91" i="2"/>
  <c r="V91" i="2"/>
  <c r="I91" i="2"/>
  <c r="G91" i="2"/>
  <c r="B91" i="2"/>
  <c r="J90" i="2"/>
  <c r="U90" i="2"/>
  <c r="V90" i="2"/>
  <c r="I90" i="2"/>
  <c r="G90" i="2"/>
  <c r="B90" i="2"/>
  <c r="J89" i="2"/>
  <c r="K89" i="2" s="1"/>
  <c r="U89" i="2"/>
  <c r="V89" i="2"/>
  <c r="I89" i="2"/>
  <c r="G89" i="2"/>
  <c r="B89" i="2"/>
  <c r="J88" i="2"/>
  <c r="U88" i="2"/>
  <c r="V88" i="2"/>
  <c r="I88" i="2"/>
  <c r="G88" i="2"/>
  <c r="B88" i="2"/>
  <c r="J87" i="2"/>
  <c r="K87" i="2" s="1"/>
  <c r="U87" i="2"/>
  <c r="V87" i="2"/>
  <c r="I87" i="2"/>
  <c r="G87" i="2"/>
  <c r="B87" i="2"/>
  <c r="J86" i="2"/>
  <c r="U86" i="2"/>
  <c r="V86" i="2"/>
  <c r="I86" i="2"/>
  <c r="G86" i="2"/>
  <c r="B86" i="2"/>
  <c r="J85" i="2"/>
  <c r="K85" i="2" s="1"/>
  <c r="U85" i="2"/>
  <c r="V85" i="2"/>
  <c r="I85" i="2"/>
  <c r="G85" i="2"/>
  <c r="B85" i="2"/>
  <c r="W84" i="2"/>
  <c r="T84" i="2"/>
  <c r="S84" i="2"/>
  <c r="R84" i="2"/>
  <c r="Q84" i="2"/>
  <c r="P84" i="2"/>
  <c r="O84" i="2"/>
  <c r="N84" i="2"/>
  <c r="M84" i="2"/>
  <c r="L84" i="2"/>
  <c r="J84" i="2" s="1"/>
  <c r="H84" i="2"/>
  <c r="I84" i="2" s="1"/>
  <c r="F84" i="2"/>
  <c r="E84" i="2"/>
  <c r="D84" i="2"/>
  <c r="C84" i="2"/>
  <c r="G84" i="2"/>
  <c r="B84" i="2"/>
  <c r="X84" i="2" s="1"/>
  <c r="J83" i="2"/>
  <c r="K83" i="2" s="1"/>
  <c r="U83" i="2"/>
  <c r="V83" i="2"/>
  <c r="I83" i="2"/>
  <c r="G83" i="2"/>
  <c r="B83" i="2"/>
  <c r="J82" i="2"/>
  <c r="U82" i="2"/>
  <c r="V82" i="2"/>
  <c r="I82" i="2"/>
  <c r="G82" i="2"/>
  <c r="B82" i="2"/>
  <c r="J81" i="2"/>
  <c r="K81" i="2" s="1"/>
  <c r="U81" i="2"/>
  <c r="V81" i="2"/>
  <c r="I81" i="2"/>
  <c r="G81" i="2"/>
  <c r="B81" i="2"/>
  <c r="B80" i="2"/>
  <c r="W80" i="2"/>
  <c r="X80" i="2"/>
  <c r="T80" i="2"/>
  <c r="S80" i="2"/>
  <c r="R80" i="2"/>
  <c r="Q80" i="2"/>
  <c r="P80" i="2"/>
  <c r="O80" i="2"/>
  <c r="N80" i="2"/>
  <c r="M80" i="2"/>
  <c r="L80" i="2"/>
  <c r="J80" i="2" s="1"/>
  <c r="H80" i="2"/>
  <c r="I80" i="2" s="1"/>
  <c r="F80" i="2"/>
  <c r="E80" i="2"/>
  <c r="D80" i="2"/>
  <c r="C80" i="2"/>
  <c r="G80" i="2"/>
  <c r="J79" i="2"/>
  <c r="K79" i="2" s="1"/>
  <c r="U79" i="2"/>
  <c r="V79" i="2"/>
  <c r="I79" i="2"/>
  <c r="G79" i="2"/>
  <c r="B79" i="2"/>
  <c r="J78" i="2"/>
  <c r="U78" i="2"/>
  <c r="V78" i="2"/>
  <c r="I78" i="2"/>
  <c r="G78" i="2"/>
  <c r="B78" i="2"/>
  <c r="W77" i="2"/>
  <c r="T77" i="2"/>
  <c r="S77" i="2"/>
  <c r="R77" i="2"/>
  <c r="Q77" i="2"/>
  <c r="P77" i="2"/>
  <c r="O77" i="2"/>
  <c r="N77" i="2"/>
  <c r="M77" i="2"/>
  <c r="L77" i="2"/>
  <c r="J77" i="2"/>
  <c r="H77" i="2"/>
  <c r="F77" i="2"/>
  <c r="I77" i="2" s="1"/>
  <c r="U77" i="2"/>
  <c r="E77" i="2"/>
  <c r="D77" i="2"/>
  <c r="C77" i="2"/>
  <c r="K77" i="2" s="1"/>
  <c r="B77" i="2"/>
  <c r="X77" i="2"/>
  <c r="J76" i="2"/>
  <c r="U76" i="2"/>
  <c r="V76" i="2"/>
  <c r="I76" i="2"/>
  <c r="G76" i="2"/>
  <c r="B76" i="2"/>
  <c r="J75" i="2"/>
  <c r="K75" i="2" s="1"/>
  <c r="U75" i="2"/>
  <c r="V75" i="2"/>
  <c r="I75" i="2"/>
  <c r="G75" i="2"/>
  <c r="B75" i="2"/>
  <c r="J74" i="2"/>
  <c r="U74" i="2"/>
  <c r="I74" i="2"/>
  <c r="G74" i="2"/>
  <c r="B74" i="2"/>
  <c r="W73" i="2"/>
  <c r="T73" i="2"/>
  <c r="S73" i="2"/>
  <c r="R73" i="2"/>
  <c r="Q73" i="2"/>
  <c r="P73" i="2"/>
  <c r="O73" i="2"/>
  <c r="N73" i="2"/>
  <c r="M73" i="2"/>
  <c r="L73" i="2"/>
  <c r="J73" i="2"/>
  <c r="H73" i="2"/>
  <c r="F73" i="2"/>
  <c r="I73" i="2" s="1"/>
  <c r="E73" i="2"/>
  <c r="D73" i="2"/>
  <c r="C73" i="2"/>
  <c r="K73" i="2" s="1"/>
  <c r="B73" i="2"/>
  <c r="X73" i="2"/>
  <c r="J72" i="2"/>
  <c r="U72" i="2"/>
  <c r="V72" i="2"/>
  <c r="I72" i="2"/>
  <c r="G72" i="2"/>
  <c r="B72" i="2"/>
  <c r="W71" i="2"/>
  <c r="T71" i="2"/>
  <c r="S71" i="2"/>
  <c r="R71" i="2"/>
  <c r="Q71" i="2"/>
  <c r="P71" i="2"/>
  <c r="O71" i="2"/>
  <c r="N71" i="2"/>
  <c r="M71" i="2"/>
  <c r="L71" i="2"/>
  <c r="J71" i="2"/>
  <c r="H71" i="2"/>
  <c r="F71" i="2"/>
  <c r="I71" i="2" s="1"/>
  <c r="U71" i="2"/>
  <c r="E71" i="2"/>
  <c r="D71" i="2"/>
  <c r="C71" i="2"/>
  <c r="K71" i="2" s="1"/>
  <c r="B71" i="2"/>
  <c r="X71" i="2"/>
  <c r="J70" i="2"/>
  <c r="U70" i="2"/>
  <c r="V70" i="2"/>
  <c r="I70" i="2"/>
  <c r="G70" i="2"/>
  <c r="B70" i="2"/>
  <c r="J69" i="2"/>
  <c r="K69" i="2" s="1"/>
  <c r="U69" i="2"/>
  <c r="V69" i="2"/>
  <c r="I69" i="2"/>
  <c r="G69" i="2"/>
  <c r="B69" i="2"/>
  <c r="J68" i="2"/>
  <c r="U68" i="2"/>
  <c r="V68" i="2"/>
  <c r="I68" i="2"/>
  <c r="G68" i="2"/>
  <c r="B68" i="2"/>
  <c r="J67" i="2"/>
  <c r="K67" i="2" s="1"/>
  <c r="U67" i="2"/>
  <c r="V67" i="2"/>
  <c r="I67" i="2"/>
  <c r="G67" i="2"/>
  <c r="B67" i="2"/>
  <c r="J66" i="2"/>
  <c r="U66" i="2"/>
  <c r="V66" i="2"/>
  <c r="I66" i="2"/>
  <c r="G66" i="2"/>
  <c r="B66" i="2"/>
  <c r="J65" i="2"/>
  <c r="K65" i="2" s="1"/>
  <c r="U65" i="2"/>
  <c r="V65" i="2"/>
  <c r="I65" i="2"/>
  <c r="G65" i="2"/>
  <c r="B65" i="2"/>
  <c r="J64" i="2"/>
  <c r="U64" i="2"/>
  <c r="V64" i="2"/>
  <c r="I64" i="2"/>
  <c r="G64" i="2"/>
  <c r="B64" i="2"/>
  <c r="J63" i="2"/>
  <c r="K63" i="2" s="1"/>
  <c r="U63" i="2"/>
  <c r="V63" i="2"/>
  <c r="I63" i="2"/>
  <c r="G63" i="2"/>
  <c r="B63" i="2"/>
  <c r="W62" i="2"/>
  <c r="T62" i="2"/>
  <c r="S62" i="2"/>
  <c r="R62" i="2"/>
  <c r="Q62" i="2"/>
  <c r="P62" i="2"/>
  <c r="O62" i="2"/>
  <c r="N62" i="2"/>
  <c r="M62" i="2"/>
  <c r="L62" i="2"/>
  <c r="J62" i="2" s="1"/>
  <c r="H62" i="2"/>
  <c r="I62" i="2" s="1"/>
  <c r="F62" i="2"/>
  <c r="E62" i="2"/>
  <c r="D62" i="2"/>
  <c r="C62" i="2"/>
  <c r="G62" i="2"/>
  <c r="B62" i="2"/>
  <c r="X62" i="2" s="1"/>
  <c r="J61" i="2"/>
  <c r="K61" i="2" s="1"/>
  <c r="U61" i="2"/>
  <c r="V61" i="2"/>
  <c r="I61" i="2"/>
  <c r="G61" i="2"/>
  <c r="B61" i="2"/>
  <c r="B60" i="2"/>
  <c r="W60" i="2"/>
  <c r="T60" i="2"/>
  <c r="S60" i="2"/>
  <c r="R60" i="2"/>
  <c r="Q60" i="2"/>
  <c r="P60" i="2"/>
  <c r="O60" i="2"/>
  <c r="N60" i="2"/>
  <c r="M60" i="2"/>
  <c r="L60" i="2"/>
  <c r="J60" i="2" s="1"/>
  <c r="H60" i="2"/>
  <c r="I60" i="2" s="1"/>
  <c r="F60" i="2"/>
  <c r="E60" i="2"/>
  <c r="D60" i="2"/>
  <c r="C60" i="2"/>
  <c r="G60" i="2"/>
  <c r="J59" i="2"/>
  <c r="K59" i="2" s="1"/>
  <c r="U59" i="2"/>
  <c r="V59" i="2"/>
  <c r="I59" i="2"/>
  <c r="G59" i="2"/>
  <c r="B59" i="2"/>
  <c r="J58" i="2"/>
  <c r="U58" i="2"/>
  <c r="V58" i="2"/>
  <c r="I58" i="2"/>
  <c r="G58" i="2"/>
  <c r="B58" i="2"/>
  <c r="J57" i="2"/>
  <c r="K57" i="2" s="1"/>
  <c r="U57" i="2"/>
  <c r="V57" i="2"/>
  <c r="I57" i="2"/>
  <c r="G57" i="2"/>
  <c r="B57" i="2"/>
  <c r="J56" i="2"/>
  <c r="U56" i="2"/>
  <c r="V56" i="2"/>
  <c r="I56" i="2"/>
  <c r="G56" i="2"/>
  <c r="B56" i="2"/>
  <c r="J55" i="2"/>
  <c r="K55" i="2" s="1"/>
  <c r="U55" i="2"/>
  <c r="V55" i="2"/>
  <c r="G55" i="2"/>
  <c r="B55" i="2"/>
  <c r="J54" i="2"/>
  <c r="K54" i="2" s="1"/>
  <c r="U54" i="2"/>
  <c r="V54" i="2"/>
  <c r="I54" i="2"/>
  <c r="G54" i="2"/>
  <c r="B54" i="2"/>
  <c r="J53" i="2"/>
  <c r="U53" i="2"/>
  <c r="V53" i="2"/>
  <c r="I53" i="2"/>
  <c r="G53" i="2"/>
  <c r="B53" i="2"/>
  <c r="J52" i="2"/>
  <c r="K52" i="2" s="1"/>
  <c r="U52" i="2"/>
  <c r="V52" i="2"/>
  <c r="I52" i="2"/>
  <c r="G52" i="2"/>
  <c r="B52" i="2"/>
  <c r="J51" i="2"/>
  <c r="U51" i="2"/>
  <c r="V51" i="2"/>
  <c r="I51" i="2"/>
  <c r="G51" i="2"/>
  <c r="B51" i="2"/>
  <c r="J50" i="2"/>
  <c r="K50" i="2" s="1"/>
  <c r="U50" i="2"/>
  <c r="I50" i="2"/>
  <c r="G50" i="2"/>
  <c r="B50" i="2"/>
  <c r="W49" i="2"/>
  <c r="T49" i="2"/>
  <c r="S49" i="2"/>
  <c r="R49" i="2"/>
  <c r="Q49" i="2"/>
  <c r="P49" i="2"/>
  <c r="O49" i="2"/>
  <c r="N49" i="2"/>
  <c r="M49" i="2"/>
  <c r="L49" i="2"/>
  <c r="J49" i="2" s="1"/>
  <c r="K49" i="2" s="1"/>
  <c r="H49" i="2"/>
  <c r="F49" i="2"/>
  <c r="E49" i="2"/>
  <c r="D49" i="2"/>
  <c r="C49" i="2"/>
  <c r="I49" i="2"/>
  <c r="B49" i="2"/>
  <c r="X49" i="2" s="1"/>
  <c r="J48" i="2"/>
  <c r="K48" i="2" s="1"/>
  <c r="U48" i="2"/>
  <c r="V48" i="2"/>
  <c r="I48" i="2"/>
  <c r="G48" i="2"/>
  <c r="B48" i="2"/>
  <c r="J47" i="2"/>
  <c r="U47" i="2"/>
  <c r="V47" i="2"/>
  <c r="I47" i="2"/>
  <c r="G47" i="2"/>
  <c r="B47" i="2"/>
  <c r="J46" i="2"/>
  <c r="K46" i="2" s="1"/>
  <c r="U46" i="2"/>
  <c r="V46" i="2"/>
  <c r="I46" i="2"/>
  <c r="G46" i="2"/>
  <c r="B46" i="2"/>
  <c r="J45" i="2"/>
  <c r="U45" i="2"/>
  <c r="V45" i="2"/>
  <c r="I45" i="2"/>
  <c r="G45" i="2"/>
  <c r="B45" i="2"/>
  <c r="J44" i="2"/>
  <c r="K44" i="2" s="1"/>
  <c r="U44" i="2"/>
  <c r="V44" i="2"/>
  <c r="I44" i="2"/>
  <c r="G44" i="2"/>
  <c r="B44" i="2"/>
  <c r="W43" i="2"/>
  <c r="T43" i="2"/>
  <c r="S43" i="2"/>
  <c r="R43" i="2"/>
  <c r="Q43" i="2"/>
  <c r="P43" i="2"/>
  <c r="O43" i="2"/>
  <c r="N43" i="2"/>
  <c r="M43" i="2"/>
  <c r="L43" i="2"/>
  <c r="J43" i="2" s="1"/>
  <c r="H43" i="2"/>
  <c r="I43" i="2" s="1"/>
  <c r="F43" i="2"/>
  <c r="U43" i="2" s="1"/>
  <c r="E43" i="2"/>
  <c r="D43" i="2"/>
  <c r="C43" i="2"/>
  <c r="G43" i="2"/>
  <c r="B43" i="2"/>
  <c r="X43" i="2" s="1"/>
  <c r="J42" i="2"/>
  <c r="U42" i="2"/>
  <c r="V42" i="2"/>
  <c r="I42" i="2"/>
  <c r="G42" i="2"/>
  <c r="B42" i="2"/>
  <c r="J41" i="2"/>
  <c r="K41" i="2" s="1"/>
  <c r="U41" i="2"/>
  <c r="V41" i="2"/>
  <c r="I41" i="2"/>
  <c r="G41" i="2"/>
  <c r="B41" i="2"/>
  <c r="J40" i="2"/>
  <c r="U40" i="2"/>
  <c r="V40" i="2"/>
  <c r="I40" i="2"/>
  <c r="G40" i="2"/>
  <c r="B40" i="2"/>
  <c r="J39" i="2"/>
  <c r="K39" i="2" s="1"/>
  <c r="U39" i="2"/>
  <c r="V39" i="2"/>
  <c r="I39" i="2"/>
  <c r="G39" i="2"/>
  <c r="B39" i="2"/>
  <c r="J38" i="2"/>
  <c r="U38" i="2"/>
  <c r="V38" i="2"/>
  <c r="I38" i="2"/>
  <c r="G38" i="2"/>
  <c r="B38" i="2"/>
  <c r="J37" i="2"/>
  <c r="K37" i="2" s="1"/>
  <c r="U37" i="2"/>
  <c r="V37" i="2"/>
  <c r="I37" i="2"/>
  <c r="G37" i="2"/>
  <c r="B37" i="2"/>
  <c r="W36" i="2"/>
  <c r="T36" i="2"/>
  <c r="S36" i="2"/>
  <c r="R36" i="2"/>
  <c r="Q36" i="2"/>
  <c r="P36" i="2"/>
  <c r="O36" i="2"/>
  <c r="N36" i="2"/>
  <c r="M36" i="2"/>
  <c r="L36" i="2"/>
  <c r="J36" i="2" s="1"/>
  <c r="H36" i="2"/>
  <c r="I36" i="2" s="1"/>
  <c r="F36" i="2"/>
  <c r="E36" i="2"/>
  <c r="D36" i="2"/>
  <c r="C36" i="2"/>
  <c r="G36" i="2"/>
  <c r="B36" i="2"/>
  <c r="X36" i="2" s="1"/>
  <c r="J35" i="2"/>
  <c r="K35" i="2" s="1"/>
  <c r="U35" i="2"/>
  <c r="V35" i="2"/>
  <c r="I35" i="2"/>
  <c r="G35" i="2"/>
  <c r="B35" i="2"/>
  <c r="J34" i="2"/>
  <c r="U34" i="2"/>
  <c r="V34" i="2"/>
  <c r="I34" i="2"/>
  <c r="G34" i="2"/>
  <c r="B34" i="2"/>
  <c r="J33" i="2"/>
  <c r="K33" i="2" s="1"/>
  <c r="U33" i="2"/>
  <c r="V33" i="2"/>
  <c r="I33" i="2"/>
  <c r="G33" i="2"/>
  <c r="B33" i="2"/>
  <c r="J32" i="2"/>
  <c r="U32" i="2"/>
  <c r="V32" i="2"/>
  <c r="I32" i="2"/>
  <c r="G32" i="2"/>
  <c r="B32" i="2"/>
  <c r="J31" i="2"/>
  <c r="K31" i="2" s="1"/>
  <c r="U31" i="2"/>
  <c r="V31" i="2"/>
  <c r="I31" i="2"/>
  <c r="G31" i="2"/>
  <c r="B31" i="2"/>
  <c r="B30" i="2"/>
  <c r="W30" i="2"/>
  <c r="T30" i="2"/>
  <c r="S30" i="2"/>
  <c r="R30" i="2"/>
  <c r="Q30" i="2"/>
  <c r="P30" i="2"/>
  <c r="O30" i="2"/>
  <c r="N30" i="2"/>
  <c r="M30" i="2"/>
  <c r="L30" i="2"/>
  <c r="J30" i="2" s="1"/>
  <c r="H30" i="2"/>
  <c r="I30" i="2" s="1"/>
  <c r="F30" i="2"/>
  <c r="E30" i="2"/>
  <c r="D30" i="2"/>
  <c r="C30" i="2"/>
  <c r="G30" i="2"/>
  <c r="J29" i="2"/>
  <c r="K29" i="2" s="1"/>
  <c r="U29" i="2"/>
  <c r="V29" i="2"/>
  <c r="I29" i="2"/>
  <c r="G29" i="2"/>
  <c r="B29" i="2"/>
  <c r="J28" i="2"/>
  <c r="U28" i="2"/>
  <c r="V28" i="2"/>
  <c r="I28" i="2"/>
  <c r="G28" i="2"/>
  <c r="B28" i="2"/>
  <c r="J27" i="2"/>
  <c r="K27" i="2" s="1"/>
  <c r="U27" i="2"/>
  <c r="V27" i="2"/>
  <c r="I27" i="2"/>
  <c r="G27" i="2"/>
  <c r="B27" i="2"/>
  <c r="J26" i="2"/>
  <c r="U26" i="2"/>
  <c r="V26" i="2"/>
  <c r="I26" i="2"/>
  <c r="G26" i="2"/>
  <c r="B26" i="2"/>
  <c r="J25" i="2"/>
  <c r="K25" i="2" s="1"/>
  <c r="U25" i="2"/>
  <c r="V25" i="2"/>
  <c r="I25" i="2"/>
  <c r="G25" i="2"/>
  <c r="B25" i="2"/>
  <c r="B24" i="2"/>
  <c r="W24" i="2"/>
  <c r="T24" i="2"/>
  <c r="S24" i="2"/>
  <c r="R24" i="2"/>
  <c r="Q24" i="2"/>
  <c r="P24" i="2"/>
  <c r="O24" i="2"/>
  <c r="N24" i="2"/>
  <c r="M24" i="2"/>
  <c r="L24" i="2"/>
  <c r="J24" i="2" s="1"/>
  <c r="H24" i="2"/>
  <c r="I24" i="2" s="1"/>
  <c r="F24" i="2"/>
  <c r="E24" i="2"/>
  <c r="D24" i="2"/>
  <c r="C24" i="2"/>
  <c r="G24" i="2"/>
  <c r="U23" i="2"/>
  <c r="V23" i="2" s="1"/>
  <c r="J23" i="2"/>
  <c r="K23" i="2" s="1"/>
  <c r="I23" i="2"/>
  <c r="G23" i="2"/>
  <c r="B23" i="2"/>
  <c r="U22" i="2"/>
  <c r="V22" i="2"/>
  <c r="J22" i="2"/>
  <c r="K22" i="2"/>
  <c r="I22" i="2"/>
  <c r="G22" i="2"/>
  <c r="B22" i="2"/>
  <c r="U21" i="2"/>
  <c r="V21" i="2" s="1"/>
  <c r="J21" i="2"/>
  <c r="K21" i="2" s="1"/>
  <c r="I21" i="2"/>
  <c r="G21" i="2"/>
  <c r="B21" i="2"/>
  <c r="U20" i="2"/>
  <c r="V20" i="2"/>
  <c r="J20" i="2"/>
  <c r="K20" i="2"/>
  <c r="I20" i="2"/>
  <c r="G20" i="2"/>
  <c r="B20" i="2"/>
  <c r="U19" i="2"/>
  <c r="V19" i="2" s="1"/>
  <c r="J19" i="2"/>
  <c r="K19" i="2" s="1"/>
  <c r="I19" i="2"/>
  <c r="G19" i="2"/>
  <c r="B19" i="2"/>
  <c r="B18" i="2"/>
  <c r="B13" i="2"/>
  <c r="W18" i="2"/>
  <c r="U18" i="2"/>
  <c r="T18" i="2"/>
  <c r="S18" i="2"/>
  <c r="R18" i="2"/>
  <c r="Q18" i="2"/>
  <c r="P18" i="2"/>
  <c r="O18" i="2"/>
  <c r="N18" i="2"/>
  <c r="M18" i="2"/>
  <c r="L18" i="2"/>
  <c r="J18" i="2" s="1"/>
  <c r="K18" i="2" s="1"/>
  <c r="H18" i="2"/>
  <c r="I18" i="2" s="1"/>
  <c r="F18" i="2"/>
  <c r="E18" i="2"/>
  <c r="D18" i="2"/>
  <c r="C18" i="2"/>
  <c r="V18" i="2" s="1"/>
  <c r="G18" i="2"/>
  <c r="W17" i="2"/>
  <c r="U17" i="2"/>
  <c r="V17" i="2" s="1"/>
  <c r="T17" i="2"/>
  <c r="S17" i="2"/>
  <c r="R17" i="2"/>
  <c r="Q17" i="2"/>
  <c r="P17" i="2"/>
  <c r="O17" i="2"/>
  <c r="N17" i="2"/>
  <c r="M17" i="2"/>
  <c r="L17" i="2"/>
  <c r="J17" i="2"/>
  <c r="H17" i="2"/>
  <c r="F17" i="2"/>
  <c r="I17" i="2" s="1"/>
  <c r="E17" i="2"/>
  <c r="D17" i="2"/>
  <c r="C17" i="2"/>
  <c r="K17" i="2" s="1"/>
  <c r="B17" i="2"/>
  <c r="X17" i="2"/>
  <c r="W16" i="2"/>
  <c r="T16" i="2"/>
  <c r="S16" i="2"/>
  <c r="R16" i="2"/>
  <c r="Q16" i="2"/>
  <c r="P16" i="2"/>
  <c r="O16" i="2"/>
  <c r="N16" i="2"/>
  <c r="M16" i="2"/>
  <c r="L16" i="2"/>
  <c r="J16" i="2" s="1"/>
  <c r="H16" i="2"/>
  <c r="I16" i="2" s="1"/>
  <c r="F16" i="2"/>
  <c r="E16" i="2"/>
  <c r="D16" i="2"/>
  <c r="C16" i="2"/>
  <c r="G16" i="2"/>
  <c r="B16" i="2"/>
  <c r="X16" i="2" s="1"/>
  <c r="W15" i="2"/>
  <c r="U15" i="2"/>
  <c r="V15" i="2" s="1"/>
  <c r="T15" i="2"/>
  <c r="S15" i="2"/>
  <c r="R15" i="2"/>
  <c r="Q15" i="2"/>
  <c r="P15" i="2"/>
  <c r="O15" i="2"/>
  <c r="N15" i="2"/>
  <c r="M15" i="2"/>
  <c r="L15" i="2"/>
  <c r="J15" i="2"/>
  <c r="H15" i="2"/>
  <c r="F15" i="2"/>
  <c r="I15" i="2" s="1"/>
  <c r="E15" i="2"/>
  <c r="D15" i="2"/>
  <c r="C15" i="2"/>
  <c r="K15" i="2" s="1"/>
  <c r="B15" i="2"/>
  <c r="X15" i="2"/>
  <c r="W14" i="2"/>
  <c r="T14" i="2"/>
  <c r="S14" i="2"/>
  <c r="R14" i="2"/>
  <c r="Q14" i="2"/>
  <c r="P14" i="2"/>
  <c r="O14" i="2"/>
  <c r="N14" i="2"/>
  <c r="M14" i="2"/>
  <c r="L14" i="2"/>
  <c r="J14" i="2" s="1"/>
  <c r="K14" i="2" s="1"/>
  <c r="H14" i="2"/>
  <c r="I14" i="2" s="1"/>
  <c r="F14" i="2"/>
  <c r="E14" i="2"/>
  <c r="D14" i="2"/>
  <c r="C14" i="2"/>
  <c r="G14" i="2"/>
  <c r="B14" i="2"/>
  <c r="X14" i="2" s="1"/>
  <c r="W13" i="2"/>
  <c r="T13" i="2"/>
  <c r="S13" i="2"/>
  <c r="R13" i="2"/>
  <c r="Q13" i="2"/>
  <c r="P13" i="2"/>
  <c r="O13" i="2"/>
  <c r="N13" i="2"/>
  <c r="M13" i="2"/>
  <c r="L13" i="2"/>
  <c r="L12" i="2"/>
  <c r="J13" i="2"/>
  <c r="H13" i="2"/>
  <c r="F13" i="2"/>
  <c r="I13" i="2" s="1"/>
  <c r="U13" i="2"/>
  <c r="E13" i="2"/>
  <c r="D13" i="2"/>
  <c r="D12" i="2"/>
  <c r="D11" i="2"/>
  <c r="C13" i="2"/>
  <c r="K13" i="2" s="1"/>
  <c r="W12" i="2"/>
  <c r="T12" i="2"/>
  <c r="S12" i="2"/>
  <c r="S11" i="2"/>
  <c r="R12" i="2"/>
  <c r="Q12" i="2"/>
  <c r="Q11" i="2"/>
  <c r="P12" i="2"/>
  <c r="O12" i="2"/>
  <c r="O11" i="2"/>
  <c r="N12" i="2"/>
  <c r="M12" i="2"/>
  <c r="M11" i="2"/>
  <c r="E12" i="2"/>
  <c r="E11" i="2"/>
  <c r="C12" i="2"/>
  <c r="C11" i="2"/>
  <c r="T11" i="2"/>
  <c r="R11" i="2"/>
  <c r="P11" i="2"/>
  <c r="N11" i="2"/>
  <c r="J192" i="1"/>
  <c r="I192" i="1"/>
  <c r="B192" i="1"/>
  <c r="K192" i="1" s="1"/>
  <c r="J191" i="1"/>
  <c r="U191" i="1"/>
  <c r="I191" i="1"/>
  <c r="B191" i="1"/>
  <c r="V191" i="1" s="1"/>
  <c r="G191" i="1"/>
  <c r="J190" i="1"/>
  <c r="I190" i="1"/>
  <c r="B190" i="1"/>
  <c r="K190" i="1" s="1"/>
  <c r="J189" i="1"/>
  <c r="U189" i="1"/>
  <c r="I189" i="1"/>
  <c r="B189" i="1"/>
  <c r="V189" i="1" s="1"/>
  <c r="G189" i="1"/>
  <c r="W188" i="1"/>
  <c r="T188" i="1"/>
  <c r="S188" i="1"/>
  <c r="R188" i="1"/>
  <c r="Q188" i="1"/>
  <c r="P188" i="1"/>
  <c r="O188" i="1"/>
  <c r="N188" i="1"/>
  <c r="M188" i="1"/>
  <c r="L188" i="1"/>
  <c r="J188" i="1" s="1"/>
  <c r="K188" i="1" s="1"/>
  <c r="H188" i="1"/>
  <c r="F188" i="1"/>
  <c r="I188" i="1" s="1"/>
  <c r="E188" i="1"/>
  <c r="D188" i="1"/>
  <c r="C188" i="1"/>
  <c r="X188" i="1" s="1"/>
  <c r="B188" i="1"/>
  <c r="J187" i="1"/>
  <c r="U187" i="1"/>
  <c r="I187" i="1"/>
  <c r="B187" i="1"/>
  <c r="V187" i="1" s="1"/>
  <c r="J186" i="1"/>
  <c r="U186" i="1"/>
  <c r="I186" i="1"/>
  <c r="B186" i="1"/>
  <c r="V186" i="1" s="1"/>
  <c r="K186" i="1"/>
  <c r="J185" i="1"/>
  <c r="U185" i="1"/>
  <c r="I185" i="1"/>
  <c r="B185" i="1"/>
  <c r="V185" i="1" s="1"/>
  <c r="J184" i="1"/>
  <c r="I184" i="1"/>
  <c r="B184" i="1"/>
  <c r="K184" i="1" s="1"/>
  <c r="G184" i="1"/>
  <c r="J183" i="1"/>
  <c r="U183" i="1"/>
  <c r="I183" i="1"/>
  <c r="B183" i="1"/>
  <c r="V183" i="1" s="1"/>
  <c r="J182" i="1"/>
  <c r="U182" i="1"/>
  <c r="I182" i="1"/>
  <c r="B182" i="1"/>
  <c r="V182" i="1" s="1"/>
  <c r="K182" i="1"/>
  <c r="J181" i="1"/>
  <c r="U181" i="1"/>
  <c r="I181" i="1"/>
  <c r="B181" i="1"/>
  <c r="G181" i="1" s="1"/>
  <c r="W180" i="1"/>
  <c r="T180" i="1"/>
  <c r="S180" i="1"/>
  <c r="R180" i="1"/>
  <c r="Q180" i="1"/>
  <c r="P180" i="1"/>
  <c r="O180" i="1"/>
  <c r="N180" i="1"/>
  <c r="M180" i="1"/>
  <c r="L180" i="1"/>
  <c r="J180" i="1"/>
  <c r="H180" i="1"/>
  <c r="F180" i="1"/>
  <c r="I180" i="1" s="1"/>
  <c r="E180" i="1"/>
  <c r="D180" i="1"/>
  <c r="C180" i="1"/>
  <c r="B180" i="1"/>
  <c r="K180" i="1" s="1"/>
  <c r="X180" i="1"/>
  <c r="W179" i="1"/>
  <c r="T179" i="1"/>
  <c r="S179" i="1"/>
  <c r="S178" i="1"/>
  <c r="R179" i="1"/>
  <c r="Q179" i="1"/>
  <c r="Q178" i="1"/>
  <c r="P179" i="1"/>
  <c r="O179" i="1"/>
  <c r="O178" i="1"/>
  <c r="N179" i="1"/>
  <c r="M179" i="1"/>
  <c r="L179" i="1"/>
  <c r="J179" i="1" s="1"/>
  <c r="K179" i="1" s="1"/>
  <c r="H179" i="1"/>
  <c r="I179" i="1" s="1"/>
  <c r="F179" i="1"/>
  <c r="G179" i="1" s="1"/>
  <c r="E179" i="1"/>
  <c r="E178" i="1"/>
  <c r="D179" i="1"/>
  <c r="C179" i="1"/>
  <c r="X179" i="1" s="1"/>
  <c r="C178" i="1"/>
  <c r="B179" i="1"/>
  <c r="T178" i="1"/>
  <c r="R178" i="1"/>
  <c r="P178" i="1"/>
  <c r="N178" i="1"/>
  <c r="L178" i="1"/>
  <c r="H178" i="1"/>
  <c r="F178" i="1"/>
  <c r="I178" i="1" s="1"/>
  <c r="D178" i="1"/>
  <c r="B178" i="1"/>
  <c r="G178" i="1" s="1"/>
  <c r="J169" i="1"/>
  <c r="U169" i="1"/>
  <c r="I169" i="1"/>
  <c r="B169" i="1"/>
  <c r="V169" i="1" s="1"/>
  <c r="J168" i="1"/>
  <c r="U168" i="1"/>
  <c r="I168" i="1"/>
  <c r="B168" i="1"/>
  <c r="V168" i="1" s="1"/>
  <c r="K168" i="1"/>
  <c r="J167" i="1"/>
  <c r="U167" i="1"/>
  <c r="I167" i="1"/>
  <c r="B167" i="1"/>
  <c r="V167" i="1" s="1"/>
  <c r="J166" i="1"/>
  <c r="U166" i="1"/>
  <c r="I166" i="1"/>
  <c r="B166" i="1"/>
  <c r="V166" i="1" s="1"/>
  <c r="K166" i="1"/>
  <c r="J165" i="1"/>
  <c r="U165" i="1"/>
  <c r="I165" i="1"/>
  <c r="B165" i="1"/>
  <c r="V165" i="1" s="1"/>
  <c r="J164" i="1"/>
  <c r="U164" i="1"/>
  <c r="I164" i="1"/>
  <c r="B164" i="1"/>
  <c r="V164" i="1" s="1"/>
  <c r="K164" i="1"/>
  <c r="J163" i="1"/>
  <c r="U163" i="1"/>
  <c r="I163" i="1"/>
  <c r="B163" i="1"/>
  <c r="V163" i="1" s="1"/>
  <c r="J162" i="1"/>
  <c r="U162" i="1"/>
  <c r="I162" i="1"/>
  <c r="B162" i="1"/>
  <c r="V162" i="1" s="1"/>
  <c r="K162" i="1"/>
  <c r="W161" i="1"/>
  <c r="T161" i="1"/>
  <c r="S161" i="1"/>
  <c r="R161" i="1"/>
  <c r="Q161" i="1"/>
  <c r="P161" i="1"/>
  <c r="O161" i="1"/>
  <c r="N161" i="1"/>
  <c r="M161" i="1"/>
  <c r="L161" i="1"/>
  <c r="J161" i="1" s="1"/>
  <c r="H161" i="1"/>
  <c r="I161" i="1" s="1"/>
  <c r="F161" i="1"/>
  <c r="G161" i="1" s="1"/>
  <c r="E161" i="1"/>
  <c r="D161" i="1"/>
  <c r="C161" i="1"/>
  <c r="B161" i="1"/>
  <c r="X161" i="1" s="1"/>
  <c r="J152" i="1"/>
  <c r="I152" i="1"/>
  <c r="B152" i="1"/>
  <c r="K152" i="1" s="1"/>
  <c r="G152" i="1"/>
  <c r="J151" i="1"/>
  <c r="U151" i="1"/>
  <c r="I151" i="1"/>
  <c r="B151" i="1"/>
  <c r="V151" i="1" s="1"/>
  <c r="J150" i="1"/>
  <c r="I150" i="1"/>
  <c r="B150" i="1"/>
  <c r="K150" i="1" s="1"/>
  <c r="G150" i="1"/>
  <c r="J149" i="1"/>
  <c r="U149" i="1"/>
  <c r="I149" i="1"/>
  <c r="B149" i="1"/>
  <c r="V149" i="1" s="1"/>
  <c r="J148" i="1"/>
  <c r="I148" i="1"/>
  <c r="B148" i="1"/>
  <c r="K148" i="1" s="1"/>
  <c r="G148" i="1"/>
  <c r="J147" i="1"/>
  <c r="U147" i="1"/>
  <c r="I147" i="1"/>
  <c r="B147" i="1"/>
  <c r="V147" i="1" s="1"/>
  <c r="J146" i="1"/>
  <c r="I146" i="1"/>
  <c r="B146" i="1"/>
  <c r="K146" i="1" s="1"/>
  <c r="G146" i="1"/>
  <c r="J145" i="1"/>
  <c r="U145" i="1"/>
  <c r="I145" i="1"/>
  <c r="B145" i="1"/>
  <c r="V145" i="1" s="1"/>
  <c r="J144" i="1"/>
  <c r="I144" i="1"/>
  <c r="B144" i="1"/>
  <c r="K144" i="1" s="1"/>
  <c r="G144" i="1"/>
  <c r="J143" i="1"/>
  <c r="U143" i="1"/>
  <c r="I143" i="1"/>
  <c r="B143" i="1"/>
  <c r="V143" i="1" s="1"/>
  <c r="J142" i="1"/>
  <c r="I142" i="1"/>
  <c r="B142" i="1"/>
  <c r="K142" i="1" s="1"/>
  <c r="G142" i="1"/>
  <c r="J141" i="1"/>
  <c r="I141" i="1"/>
  <c r="B141" i="1"/>
  <c r="K141" i="1" s="1"/>
  <c r="J140" i="1"/>
  <c r="U140" i="1"/>
  <c r="I140" i="1"/>
  <c r="B140" i="1"/>
  <c r="V140" i="1" s="1"/>
  <c r="K140" i="1"/>
  <c r="W139" i="1"/>
  <c r="T139" i="1"/>
  <c r="S139" i="1"/>
  <c r="R139" i="1"/>
  <c r="Q139" i="1"/>
  <c r="P139" i="1"/>
  <c r="O139" i="1"/>
  <c r="N139" i="1"/>
  <c r="M139" i="1"/>
  <c r="L139" i="1"/>
  <c r="J139" i="1" s="1"/>
  <c r="H139" i="1"/>
  <c r="I139" i="1" s="1"/>
  <c r="F139" i="1"/>
  <c r="E139" i="1"/>
  <c r="D139" i="1"/>
  <c r="C139" i="1"/>
  <c r="B139" i="1"/>
  <c r="X139" i="1" s="1"/>
  <c r="G139" i="1"/>
  <c r="J120" i="1"/>
  <c r="U120" i="1"/>
  <c r="I120" i="1"/>
  <c r="B120" i="1"/>
  <c r="V120" i="1" s="1"/>
  <c r="K120" i="1"/>
  <c r="W119" i="1"/>
  <c r="T119" i="1"/>
  <c r="S119" i="1"/>
  <c r="R119" i="1"/>
  <c r="Q119" i="1"/>
  <c r="P119" i="1"/>
  <c r="O119" i="1"/>
  <c r="N119" i="1"/>
  <c r="M119" i="1"/>
  <c r="L119" i="1"/>
  <c r="J119" i="1" s="1"/>
  <c r="H119" i="1"/>
  <c r="I119" i="1" s="1"/>
  <c r="F119" i="1"/>
  <c r="E119" i="1"/>
  <c r="D119" i="1"/>
  <c r="C119" i="1"/>
  <c r="J118" i="1"/>
  <c r="U118" i="1"/>
  <c r="I118" i="1"/>
  <c r="B118" i="1"/>
  <c r="V118" i="1" s="1"/>
  <c r="K118" i="1"/>
  <c r="J117" i="1"/>
  <c r="U117" i="1"/>
  <c r="I117" i="1"/>
  <c r="B117" i="1"/>
  <c r="V117" i="1" s="1"/>
  <c r="J116" i="1"/>
  <c r="U116" i="1"/>
  <c r="I116" i="1"/>
  <c r="B116" i="1"/>
  <c r="V116" i="1" s="1"/>
  <c r="K116" i="1"/>
  <c r="J115" i="1"/>
  <c r="U115" i="1"/>
  <c r="I115" i="1"/>
  <c r="B115" i="1"/>
  <c r="V115" i="1" s="1"/>
  <c r="J114" i="1"/>
  <c r="U114" i="1"/>
  <c r="I114" i="1"/>
  <c r="B114" i="1"/>
  <c r="V114" i="1" s="1"/>
  <c r="K114" i="1"/>
  <c r="J113" i="1"/>
  <c r="U113" i="1"/>
  <c r="I113" i="1"/>
  <c r="B113" i="1"/>
  <c r="V113" i="1" s="1"/>
  <c r="J112" i="1"/>
  <c r="U112" i="1"/>
  <c r="I112" i="1"/>
  <c r="B112" i="1"/>
  <c r="V112" i="1" s="1"/>
  <c r="K112" i="1"/>
  <c r="J111" i="1"/>
  <c r="U111" i="1"/>
  <c r="I111" i="1"/>
  <c r="B111" i="1"/>
  <c r="V111" i="1" s="1"/>
  <c r="J110" i="1"/>
  <c r="U110" i="1"/>
  <c r="I110" i="1"/>
  <c r="B110" i="1"/>
  <c r="V110" i="1" s="1"/>
  <c r="K110" i="1"/>
  <c r="W109" i="1"/>
  <c r="T109" i="1"/>
  <c r="S109" i="1"/>
  <c r="R109" i="1"/>
  <c r="Q109" i="1"/>
  <c r="P109" i="1"/>
  <c r="O109" i="1"/>
  <c r="N109" i="1"/>
  <c r="M109" i="1"/>
  <c r="L109" i="1"/>
  <c r="J109" i="1" s="1"/>
  <c r="H109" i="1"/>
  <c r="I109" i="1" s="1"/>
  <c r="F109" i="1"/>
  <c r="E109" i="1"/>
  <c r="D109" i="1"/>
  <c r="C109" i="1"/>
  <c r="B109" i="1"/>
  <c r="X109" i="1" s="1"/>
  <c r="G109" i="1"/>
  <c r="J108" i="1"/>
  <c r="U108" i="1"/>
  <c r="I108" i="1"/>
  <c r="B108" i="1"/>
  <c r="V108" i="1" s="1"/>
  <c r="K108" i="1"/>
  <c r="J107" i="1"/>
  <c r="U107" i="1"/>
  <c r="I107" i="1"/>
  <c r="B107" i="1"/>
  <c r="V107" i="1" s="1"/>
  <c r="J106" i="1"/>
  <c r="U106" i="1"/>
  <c r="I106" i="1"/>
  <c r="B106" i="1"/>
  <c r="V106" i="1" s="1"/>
  <c r="K106" i="1"/>
  <c r="J105" i="1"/>
  <c r="U105" i="1"/>
  <c r="I105" i="1"/>
  <c r="B105" i="1"/>
  <c r="V105" i="1" s="1"/>
  <c r="J104" i="1"/>
  <c r="U104" i="1"/>
  <c r="I104" i="1"/>
  <c r="B104" i="1"/>
  <c r="V104" i="1" s="1"/>
  <c r="K104" i="1"/>
  <c r="J103" i="1"/>
  <c r="U103" i="1"/>
  <c r="I103" i="1"/>
  <c r="B103" i="1"/>
  <c r="V103" i="1" s="1"/>
  <c r="J102" i="1"/>
  <c r="U102" i="1"/>
  <c r="I102" i="1"/>
  <c r="B102" i="1"/>
  <c r="V102" i="1" s="1"/>
  <c r="K102" i="1"/>
  <c r="W101" i="1"/>
  <c r="T101" i="1"/>
  <c r="S101" i="1"/>
  <c r="R101" i="1"/>
  <c r="Q101" i="1"/>
  <c r="P101" i="1"/>
  <c r="O101" i="1"/>
  <c r="N101" i="1"/>
  <c r="M101" i="1"/>
  <c r="L101" i="1"/>
  <c r="J101" i="1" s="1"/>
  <c r="H101" i="1"/>
  <c r="F101" i="1"/>
  <c r="E101" i="1"/>
  <c r="D101" i="1"/>
  <c r="C101" i="1"/>
  <c r="B101" i="1"/>
  <c r="X101" i="1" s="1"/>
  <c r="J100" i="1"/>
  <c r="U100" i="1"/>
  <c r="I100" i="1"/>
  <c r="B100" i="1"/>
  <c r="V100" i="1" s="1"/>
  <c r="K100" i="1"/>
  <c r="J99" i="1"/>
  <c r="U99" i="1"/>
  <c r="I99" i="1"/>
  <c r="B99" i="1"/>
  <c r="V99" i="1" s="1"/>
  <c r="J98" i="1"/>
  <c r="U98" i="1"/>
  <c r="I98" i="1"/>
  <c r="B98" i="1"/>
  <c r="V98" i="1" s="1"/>
  <c r="K98" i="1"/>
  <c r="J97" i="1"/>
  <c r="U97" i="1"/>
  <c r="I97" i="1"/>
  <c r="B97" i="1"/>
  <c r="G97" i="1" s="1"/>
  <c r="W96" i="1"/>
  <c r="T96" i="1"/>
  <c r="S96" i="1"/>
  <c r="R96" i="1"/>
  <c r="Q96" i="1"/>
  <c r="P96" i="1"/>
  <c r="O96" i="1"/>
  <c r="N96" i="1"/>
  <c r="M96" i="1"/>
  <c r="L96" i="1"/>
  <c r="J96" i="1"/>
  <c r="H96" i="1"/>
  <c r="F96" i="1"/>
  <c r="I96" i="1" s="1"/>
  <c r="E96" i="1"/>
  <c r="D96" i="1"/>
  <c r="C96" i="1"/>
  <c r="B96" i="1"/>
  <c r="K96" i="1" s="1"/>
  <c r="X96" i="1"/>
  <c r="J95" i="1"/>
  <c r="U95" i="1"/>
  <c r="I95" i="1"/>
  <c r="B95" i="1"/>
  <c r="V95" i="1" s="1"/>
  <c r="J94" i="1"/>
  <c r="U94" i="1"/>
  <c r="I94" i="1"/>
  <c r="B94" i="1"/>
  <c r="V94" i="1" s="1"/>
  <c r="K94" i="1"/>
  <c r="W93" i="1"/>
  <c r="T93" i="1"/>
  <c r="S93" i="1"/>
  <c r="R93" i="1"/>
  <c r="Q93" i="1"/>
  <c r="P93" i="1"/>
  <c r="O93" i="1"/>
  <c r="N93" i="1"/>
  <c r="M93" i="1"/>
  <c r="L93" i="1"/>
  <c r="J93" i="1" s="1"/>
  <c r="H93" i="1"/>
  <c r="I93" i="1" s="1"/>
  <c r="F93" i="1"/>
  <c r="E93" i="1"/>
  <c r="D93" i="1"/>
  <c r="C93" i="1"/>
  <c r="J92" i="1"/>
  <c r="U92" i="1"/>
  <c r="I92" i="1"/>
  <c r="B92" i="1"/>
  <c r="V92" i="1" s="1"/>
  <c r="K92" i="1"/>
  <c r="J91" i="1"/>
  <c r="U91" i="1"/>
  <c r="I91" i="1"/>
  <c r="B91" i="1"/>
  <c r="V91" i="1" s="1"/>
  <c r="J90" i="1"/>
  <c r="U90" i="1"/>
  <c r="I90" i="1"/>
  <c r="B90" i="1"/>
  <c r="V90" i="1" s="1"/>
  <c r="K90" i="1"/>
  <c r="J89" i="1"/>
  <c r="U89" i="1"/>
  <c r="I89" i="1"/>
  <c r="B89" i="1"/>
  <c r="V89" i="1" s="1"/>
  <c r="J88" i="1"/>
  <c r="U88" i="1"/>
  <c r="I88" i="1"/>
  <c r="B88" i="1"/>
  <c r="V88" i="1" s="1"/>
  <c r="K88" i="1"/>
  <c r="J87" i="1"/>
  <c r="U87" i="1"/>
  <c r="I87" i="1"/>
  <c r="B87" i="1"/>
  <c r="V87" i="1" s="1"/>
  <c r="J86" i="1"/>
  <c r="U86" i="1"/>
  <c r="I86" i="1"/>
  <c r="B86" i="1"/>
  <c r="V86" i="1" s="1"/>
  <c r="K86" i="1"/>
  <c r="J85" i="1"/>
  <c r="U85" i="1"/>
  <c r="I85" i="1"/>
  <c r="B85" i="1"/>
  <c r="V85" i="1" s="1"/>
  <c r="W84" i="1"/>
  <c r="T84" i="1"/>
  <c r="S84" i="1"/>
  <c r="R84" i="1"/>
  <c r="Q84" i="1"/>
  <c r="P84" i="1"/>
  <c r="O84" i="1"/>
  <c r="N84" i="1"/>
  <c r="M84" i="1"/>
  <c r="L84" i="1"/>
  <c r="J84" i="1"/>
  <c r="H84" i="1"/>
  <c r="F84" i="1"/>
  <c r="I84" i="1" s="1"/>
  <c r="U84" i="1"/>
  <c r="E84" i="1"/>
  <c r="D84" i="1"/>
  <c r="C84" i="1"/>
  <c r="B84" i="1"/>
  <c r="K84" i="1" s="1"/>
  <c r="X84" i="1"/>
  <c r="J83" i="1"/>
  <c r="U83" i="1"/>
  <c r="I83" i="1"/>
  <c r="B83" i="1"/>
  <c r="V83" i="1" s="1"/>
  <c r="J82" i="1"/>
  <c r="U82" i="1"/>
  <c r="I82" i="1"/>
  <c r="B82" i="1"/>
  <c r="V82" i="1" s="1"/>
  <c r="K82" i="1"/>
  <c r="J81" i="1"/>
  <c r="U81" i="1"/>
  <c r="I81" i="1"/>
  <c r="B81" i="1"/>
  <c r="V81" i="1" s="1"/>
  <c r="W80" i="1"/>
  <c r="T80" i="1"/>
  <c r="S80" i="1"/>
  <c r="R80" i="1"/>
  <c r="Q80" i="1"/>
  <c r="P80" i="1"/>
  <c r="O80" i="1"/>
  <c r="N80" i="1"/>
  <c r="M80" i="1"/>
  <c r="L80" i="1"/>
  <c r="J80" i="1"/>
  <c r="H80" i="1"/>
  <c r="F80" i="1"/>
  <c r="I80" i="1" s="1"/>
  <c r="U80" i="1"/>
  <c r="E80" i="1"/>
  <c r="D80" i="1"/>
  <c r="C80" i="1"/>
  <c r="B80" i="1"/>
  <c r="K80" i="1" s="1"/>
  <c r="X80" i="1"/>
  <c r="J79" i="1"/>
  <c r="U79" i="1"/>
  <c r="I79" i="1"/>
  <c r="B79" i="1"/>
  <c r="V79" i="1" s="1"/>
  <c r="J78" i="1"/>
  <c r="U78" i="1"/>
  <c r="I78" i="1"/>
  <c r="B78" i="1"/>
  <c r="V78" i="1" s="1"/>
  <c r="K78" i="1"/>
  <c r="W77" i="1"/>
  <c r="T77" i="1"/>
  <c r="S77" i="1"/>
  <c r="R77" i="1"/>
  <c r="Q77" i="1"/>
  <c r="P77" i="1"/>
  <c r="O77" i="1"/>
  <c r="N77" i="1"/>
  <c r="M77" i="1"/>
  <c r="L77" i="1"/>
  <c r="J77" i="1" s="1"/>
  <c r="H77" i="1"/>
  <c r="I77" i="1" s="1"/>
  <c r="F77" i="1"/>
  <c r="E77" i="1"/>
  <c r="D77" i="1"/>
  <c r="C77" i="1"/>
  <c r="B77" i="1"/>
  <c r="X77" i="1" s="1"/>
  <c r="G77" i="1"/>
  <c r="J76" i="1"/>
  <c r="U76" i="1"/>
  <c r="I76" i="1"/>
  <c r="B76" i="1"/>
  <c r="V76" i="1" s="1"/>
  <c r="K76" i="1"/>
  <c r="J75" i="1"/>
  <c r="U75" i="1"/>
  <c r="I75" i="1"/>
  <c r="B75" i="1"/>
  <c r="V75" i="1" s="1"/>
  <c r="J74" i="1"/>
  <c r="U74" i="1"/>
  <c r="U73" i="1"/>
  <c r="I74" i="1"/>
  <c r="B74" i="1"/>
  <c r="W73" i="1"/>
  <c r="T73" i="1"/>
  <c r="S73" i="1"/>
  <c r="R73" i="1"/>
  <c r="Q73" i="1"/>
  <c r="P73" i="1"/>
  <c r="O73" i="1"/>
  <c r="N73" i="1"/>
  <c r="M73" i="1"/>
  <c r="L73" i="1"/>
  <c r="J73" i="1"/>
  <c r="H73" i="1"/>
  <c r="F73" i="1"/>
  <c r="I73" i="1" s="1"/>
  <c r="E73" i="1"/>
  <c r="D73" i="1"/>
  <c r="C73" i="1"/>
  <c r="B73" i="1"/>
  <c r="V73" i="1" s="1"/>
  <c r="J72" i="1"/>
  <c r="U72" i="1"/>
  <c r="I72" i="1"/>
  <c r="B72" i="1"/>
  <c r="V72" i="1" s="1"/>
  <c r="W71" i="1"/>
  <c r="T71" i="1"/>
  <c r="S71" i="1"/>
  <c r="R71" i="1"/>
  <c r="Q71" i="1"/>
  <c r="P71" i="1"/>
  <c r="O71" i="1"/>
  <c r="N71" i="1"/>
  <c r="M71" i="1"/>
  <c r="L71" i="1"/>
  <c r="J71" i="1"/>
  <c r="H71" i="1"/>
  <c r="F71" i="1"/>
  <c r="I71" i="1" s="1"/>
  <c r="U71" i="1"/>
  <c r="E71" i="1"/>
  <c r="D71" i="1"/>
  <c r="C71" i="1"/>
  <c r="B71" i="1"/>
  <c r="K71" i="1" s="1"/>
  <c r="X71" i="1"/>
  <c r="J70" i="1"/>
  <c r="U70" i="1"/>
  <c r="I70" i="1"/>
  <c r="B70" i="1"/>
  <c r="V70" i="1" s="1"/>
  <c r="J69" i="1"/>
  <c r="U69" i="1"/>
  <c r="I69" i="1"/>
  <c r="B69" i="1"/>
  <c r="V69" i="1" s="1"/>
  <c r="K69" i="1"/>
  <c r="J68" i="1"/>
  <c r="U68" i="1"/>
  <c r="I68" i="1"/>
  <c r="B68" i="1"/>
  <c r="V68" i="1" s="1"/>
  <c r="J67" i="1"/>
  <c r="U67" i="1"/>
  <c r="I67" i="1"/>
  <c r="B67" i="1"/>
  <c r="V67" i="1" s="1"/>
  <c r="K67" i="1"/>
  <c r="J66" i="1"/>
  <c r="U66" i="1"/>
  <c r="I66" i="1"/>
  <c r="B66" i="1"/>
  <c r="V66" i="1" s="1"/>
  <c r="J65" i="1"/>
  <c r="U65" i="1"/>
  <c r="I65" i="1"/>
  <c r="B65" i="1"/>
  <c r="V65" i="1" s="1"/>
  <c r="K65" i="1"/>
  <c r="J64" i="1"/>
  <c r="U64" i="1"/>
  <c r="I64" i="1"/>
  <c r="B64" i="1"/>
  <c r="V64" i="1" s="1"/>
  <c r="J63" i="1"/>
  <c r="U63" i="1"/>
  <c r="I63" i="1"/>
  <c r="B63" i="1"/>
  <c r="V63" i="1" s="1"/>
  <c r="K63" i="1"/>
  <c r="W62" i="1"/>
  <c r="T62" i="1"/>
  <c r="S62" i="1"/>
  <c r="R62" i="1"/>
  <c r="Q62" i="1"/>
  <c r="P62" i="1"/>
  <c r="O62" i="1"/>
  <c r="N62" i="1"/>
  <c r="M62" i="1"/>
  <c r="L62" i="1"/>
  <c r="J62" i="1" s="1"/>
  <c r="H62" i="1"/>
  <c r="I62" i="1" s="1"/>
  <c r="F62" i="1"/>
  <c r="G62" i="1" s="1"/>
  <c r="E62" i="1"/>
  <c r="D62" i="1"/>
  <c r="C62" i="1"/>
  <c r="B62" i="1"/>
  <c r="X62" i="1" s="1"/>
  <c r="J61" i="1"/>
  <c r="U61" i="1"/>
  <c r="I61" i="1"/>
  <c r="B61" i="1"/>
  <c r="V61" i="1" s="1"/>
  <c r="K61" i="1"/>
  <c r="W60" i="1"/>
  <c r="T60" i="1"/>
  <c r="S60" i="1"/>
  <c r="R60" i="1"/>
  <c r="Q60" i="1"/>
  <c r="P60" i="1"/>
  <c r="O60" i="1"/>
  <c r="N60" i="1"/>
  <c r="M60" i="1"/>
  <c r="L60" i="1"/>
  <c r="J60" i="1" s="1"/>
  <c r="H60" i="1"/>
  <c r="I60" i="1" s="1"/>
  <c r="F60" i="1"/>
  <c r="E60" i="1"/>
  <c r="D60" i="1"/>
  <c r="C60" i="1"/>
  <c r="J59" i="1"/>
  <c r="U59" i="1"/>
  <c r="I59" i="1"/>
  <c r="B59" i="1"/>
  <c r="V59" i="1" s="1"/>
  <c r="K59" i="1"/>
  <c r="J58" i="1"/>
  <c r="U58" i="1"/>
  <c r="I58" i="1"/>
  <c r="B58" i="1"/>
  <c r="V58" i="1" s="1"/>
  <c r="J57" i="1"/>
  <c r="U57" i="1"/>
  <c r="I57" i="1"/>
  <c r="B57" i="1"/>
  <c r="V57" i="1" s="1"/>
  <c r="K57" i="1"/>
  <c r="J56" i="1"/>
  <c r="U56" i="1"/>
  <c r="I56" i="1"/>
  <c r="B56" i="1"/>
  <c r="V56" i="1" s="1"/>
  <c r="J55" i="1"/>
  <c r="K55" i="1" s="1"/>
  <c r="U55" i="1"/>
  <c r="B55" i="1"/>
  <c r="V55" i="1" s="1"/>
  <c r="J54" i="1"/>
  <c r="U54" i="1"/>
  <c r="I54" i="1"/>
  <c r="B54" i="1"/>
  <c r="V54" i="1" s="1"/>
  <c r="K54" i="1"/>
  <c r="J53" i="1"/>
  <c r="U53" i="1"/>
  <c r="I53" i="1"/>
  <c r="B53" i="1"/>
  <c r="V53" i="1" s="1"/>
  <c r="J52" i="1"/>
  <c r="U52" i="1"/>
  <c r="I52" i="1"/>
  <c r="B52" i="1"/>
  <c r="V52" i="1" s="1"/>
  <c r="K52" i="1"/>
  <c r="J51" i="1"/>
  <c r="U51" i="1"/>
  <c r="I51" i="1"/>
  <c r="B51" i="1"/>
  <c r="V51" i="1" s="1"/>
  <c r="J50" i="1"/>
  <c r="U50" i="1"/>
  <c r="I50" i="1"/>
  <c r="B50" i="1"/>
  <c r="K50" i="1"/>
  <c r="W49" i="1"/>
  <c r="T49" i="1"/>
  <c r="S49" i="1"/>
  <c r="R49" i="1"/>
  <c r="Q49" i="1"/>
  <c r="P49" i="1"/>
  <c r="O49" i="1"/>
  <c r="N49" i="1"/>
  <c r="M49" i="1"/>
  <c r="L49" i="1"/>
  <c r="J49" i="1" s="1"/>
  <c r="K49" i="1" s="1"/>
  <c r="H49" i="1"/>
  <c r="I49" i="1" s="1"/>
  <c r="F49" i="1"/>
  <c r="G49" i="1" s="1"/>
  <c r="E49" i="1"/>
  <c r="D49" i="1"/>
  <c r="C49" i="1"/>
  <c r="B49" i="1"/>
  <c r="X49" i="1" s="1"/>
  <c r="J48" i="1"/>
  <c r="U48" i="1"/>
  <c r="I48" i="1"/>
  <c r="B48" i="1"/>
  <c r="V48" i="1" s="1"/>
  <c r="K48" i="1"/>
  <c r="J47" i="1"/>
  <c r="U47" i="1"/>
  <c r="I47" i="1"/>
  <c r="B47" i="1"/>
  <c r="V47" i="1" s="1"/>
  <c r="J46" i="1"/>
  <c r="U46" i="1"/>
  <c r="I46" i="1"/>
  <c r="B46" i="1"/>
  <c r="V46" i="1" s="1"/>
  <c r="K46" i="1"/>
  <c r="J45" i="1"/>
  <c r="U45" i="1"/>
  <c r="I45" i="1"/>
  <c r="B45" i="1"/>
  <c r="V45" i="1" s="1"/>
  <c r="J44" i="1"/>
  <c r="U44" i="1"/>
  <c r="I44" i="1"/>
  <c r="B44" i="1"/>
  <c r="V44" i="1" s="1"/>
  <c r="K44" i="1"/>
  <c r="W43" i="1"/>
  <c r="T43" i="1"/>
  <c r="S43" i="1"/>
  <c r="R43" i="1"/>
  <c r="Q43" i="1"/>
  <c r="P43" i="1"/>
  <c r="O43" i="1"/>
  <c r="N43" i="1"/>
  <c r="M43" i="1"/>
  <c r="L43" i="1"/>
  <c r="J43" i="1" s="1"/>
  <c r="H43" i="1"/>
  <c r="I43" i="1" s="1"/>
  <c r="F43" i="1"/>
  <c r="E43" i="1"/>
  <c r="D43" i="1"/>
  <c r="C43" i="1"/>
  <c r="J42" i="1"/>
  <c r="U42" i="1"/>
  <c r="I42" i="1"/>
  <c r="B42" i="1"/>
  <c r="V42" i="1" s="1"/>
  <c r="K42" i="1"/>
  <c r="J41" i="1"/>
  <c r="U41" i="1"/>
  <c r="I41" i="1"/>
  <c r="B41" i="1"/>
  <c r="V41" i="1" s="1"/>
  <c r="J40" i="1"/>
  <c r="U40" i="1"/>
  <c r="I40" i="1"/>
  <c r="B40" i="1"/>
  <c r="V40" i="1" s="1"/>
  <c r="K40" i="1"/>
  <c r="J39" i="1"/>
  <c r="U39" i="1"/>
  <c r="I39" i="1"/>
  <c r="B39" i="1"/>
  <c r="V39" i="1" s="1"/>
  <c r="J38" i="1"/>
  <c r="U38" i="1"/>
  <c r="I38" i="1"/>
  <c r="B38" i="1"/>
  <c r="V38" i="1" s="1"/>
  <c r="K38" i="1"/>
  <c r="J37" i="1"/>
  <c r="U37" i="1"/>
  <c r="I37" i="1"/>
  <c r="B37" i="1"/>
  <c r="V37" i="1" s="1"/>
  <c r="W36" i="1"/>
  <c r="T36" i="1"/>
  <c r="S36" i="1"/>
  <c r="R36" i="1"/>
  <c r="Q36" i="1"/>
  <c r="P36" i="1"/>
  <c r="O36" i="1"/>
  <c r="N36" i="1"/>
  <c r="M36" i="1"/>
  <c r="L36" i="1"/>
  <c r="J36" i="1"/>
  <c r="H36" i="1"/>
  <c r="F36" i="1"/>
  <c r="I36" i="1" s="1"/>
  <c r="U36" i="1"/>
  <c r="E36" i="1"/>
  <c r="D36" i="1"/>
  <c r="C36" i="1"/>
  <c r="B36" i="1"/>
  <c r="K36" i="1" s="1"/>
  <c r="X36" i="1"/>
  <c r="J35" i="1"/>
  <c r="U35" i="1"/>
  <c r="I35" i="1"/>
  <c r="B35" i="1"/>
  <c r="V35" i="1" s="1"/>
  <c r="J34" i="1"/>
  <c r="U34" i="1"/>
  <c r="I34" i="1"/>
  <c r="B34" i="1"/>
  <c r="V34" i="1" s="1"/>
  <c r="K34" i="1"/>
  <c r="J33" i="1"/>
  <c r="U33" i="1"/>
  <c r="I33" i="1"/>
  <c r="B33" i="1"/>
  <c r="V33" i="1" s="1"/>
  <c r="J32" i="1"/>
  <c r="U32" i="1"/>
  <c r="I32" i="1"/>
  <c r="B32" i="1"/>
  <c r="V32" i="1" s="1"/>
  <c r="K32" i="1"/>
  <c r="J31" i="1"/>
  <c r="U31" i="1"/>
  <c r="I31" i="1"/>
  <c r="B31" i="1"/>
  <c r="V31" i="1" s="1"/>
  <c r="W30" i="1"/>
  <c r="T30" i="1"/>
  <c r="S30" i="1"/>
  <c r="R30" i="1"/>
  <c r="Q30" i="1"/>
  <c r="P30" i="1"/>
  <c r="O30" i="1"/>
  <c r="N30" i="1"/>
  <c r="M30" i="1"/>
  <c r="L30" i="1"/>
  <c r="J30" i="1"/>
  <c r="H30" i="1"/>
  <c r="F30" i="1"/>
  <c r="I30" i="1" s="1"/>
  <c r="U30" i="1"/>
  <c r="E30" i="1"/>
  <c r="D30" i="1"/>
  <c r="C30" i="1"/>
  <c r="B30" i="1"/>
  <c r="K30" i="1" s="1"/>
  <c r="X30" i="1"/>
  <c r="J29" i="1"/>
  <c r="U29" i="1"/>
  <c r="I29" i="1"/>
  <c r="B29" i="1"/>
  <c r="V29" i="1" s="1"/>
  <c r="J28" i="1"/>
  <c r="U28" i="1"/>
  <c r="I28" i="1"/>
  <c r="B28" i="1"/>
  <c r="V28" i="1" s="1"/>
  <c r="K28" i="1"/>
  <c r="J27" i="1"/>
  <c r="U27" i="1"/>
  <c r="I27" i="1"/>
  <c r="B27" i="1"/>
  <c r="V27" i="1" s="1"/>
  <c r="J26" i="1"/>
  <c r="U26" i="1"/>
  <c r="I26" i="1"/>
  <c r="B26" i="1"/>
  <c r="V26" i="1" s="1"/>
  <c r="K26" i="1"/>
  <c r="J25" i="1"/>
  <c r="U25" i="1"/>
  <c r="I25" i="1"/>
  <c r="B25" i="1"/>
  <c r="V25" i="1" s="1"/>
  <c r="W24" i="1"/>
  <c r="T24" i="1"/>
  <c r="S24" i="1"/>
  <c r="R24" i="1"/>
  <c r="Q24" i="1"/>
  <c r="P24" i="1"/>
  <c r="O24" i="1"/>
  <c r="N24" i="1"/>
  <c r="M24" i="1"/>
  <c r="L24" i="1"/>
  <c r="J24" i="1"/>
  <c r="H24" i="1"/>
  <c r="F24" i="1"/>
  <c r="I24" i="1" s="1"/>
  <c r="U24" i="1"/>
  <c r="E24" i="1"/>
  <c r="D24" i="1"/>
  <c r="C24" i="1"/>
  <c r="B24" i="1"/>
  <c r="K24" i="1" s="1"/>
  <c r="X24" i="1"/>
  <c r="U23" i="1"/>
  <c r="J23" i="1"/>
  <c r="I23" i="1"/>
  <c r="B23" i="1"/>
  <c r="V23" i="1" s="1"/>
  <c r="U22" i="1"/>
  <c r="J22" i="1"/>
  <c r="I22" i="1"/>
  <c r="B22" i="1"/>
  <c r="V22" i="1"/>
  <c r="U21" i="1"/>
  <c r="J21" i="1"/>
  <c r="I21" i="1"/>
  <c r="B21" i="1"/>
  <c r="V21" i="1" s="1"/>
  <c r="U20" i="1"/>
  <c r="J20" i="1"/>
  <c r="I20" i="1"/>
  <c r="B20" i="1"/>
  <c r="V20" i="1"/>
  <c r="U19" i="1"/>
  <c r="J19" i="1"/>
  <c r="I19" i="1"/>
  <c r="B19" i="1"/>
  <c r="V19" i="1" s="1"/>
  <c r="W18" i="1"/>
  <c r="T18" i="1"/>
  <c r="S18" i="1"/>
  <c r="R18" i="1"/>
  <c r="Q18" i="1"/>
  <c r="P18" i="1"/>
  <c r="O18" i="1"/>
  <c r="N18" i="1"/>
  <c r="M18" i="1"/>
  <c r="L18" i="1"/>
  <c r="J18" i="1"/>
  <c r="H18" i="1"/>
  <c r="F18" i="1"/>
  <c r="I18" i="1" s="1"/>
  <c r="E18" i="1"/>
  <c r="D18" i="1"/>
  <c r="C18" i="1"/>
  <c r="B18" i="1"/>
  <c r="K18" i="1" s="1"/>
  <c r="X18" i="1"/>
  <c r="W17" i="1"/>
  <c r="T17" i="1"/>
  <c r="S17" i="1"/>
  <c r="R17" i="1"/>
  <c r="Q17" i="1"/>
  <c r="P17" i="1"/>
  <c r="O17" i="1"/>
  <c r="N17" i="1"/>
  <c r="M17" i="1"/>
  <c r="L17" i="1"/>
  <c r="J17" i="1" s="1"/>
  <c r="K17" i="1" s="1"/>
  <c r="H17" i="1"/>
  <c r="I17" i="1" s="1"/>
  <c r="F17" i="1"/>
  <c r="G17" i="1" s="1"/>
  <c r="E17" i="1"/>
  <c r="D17" i="1"/>
  <c r="C17" i="1"/>
  <c r="B17" i="1"/>
  <c r="X17" i="1" s="1"/>
  <c r="W16" i="1"/>
  <c r="T16" i="1"/>
  <c r="S16" i="1"/>
  <c r="R16" i="1"/>
  <c r="Q16" i="1"/>
  <c r="P16" i="1"/>
  <c r="O16" i="1"/>
  <c r="N16" i="1"/>
  <c r="M16" i="1"/>
  <c r="L16" i="1"/>
  <c r="J16" i="1"/>
  <c r="H16" i="1"/>
  <c r="F16" i="1"/>
  <c r="I16" i="1" s="1"/>
  <c r="U16" i="1"/>
  <c r="E16" i="1"/>
  <c r="D16" i="1"/>
  <c r="C16" i="1"/>
  <c r="B16" i="1"/>
  <c r="K16" i="1" s="1"/>
  <c r="X16" i="1"/>
  <c r="W15" i="1"/>
  <c r="T15" i="1"/>
  <c r="S15" i="1"/>
  <c r="R15" i="1"/>
  <c r="Q15" i="1"/>
  <c r="P15" i="1"/>
  <c r="O15" i="1"/>
  <c r="N15" i="1"/>
  <c r="M15" i="1"/>
  <c r="L15" i="1"/>
  <c r="J15" i="1" s="1"/>
  <c r="K15" i="1" s="1"/>
  <c r="H15" i="1"/>
  <c r="I15" i="1" s="1"/>
  <c r="F15" i="1"/>
  <c r="G15" i="1" s="1"/>
  <c r="E15" i="1"/>
  <c r="D15" i="1"/>
  <c r="C15" i="1"/>
  <c r="B15" i="1"/>
  <c r="X15" i="1" s="1"/>
  <c r="W14" i="1"/>
  <c r="T14" i="1"/>
  <c r="S14" i="1"/>
  <c r="R14" i="1"/>
  <c r="Q14" i="1"/>
  <c r="P14" i="1"/>
  <c r="O14" i="1"/>
  <c r="N14" i="1"/>
  <c r="M14" i="1"/>
  <c r="L14" i="1"/>
  <c r="J14" i="1"/>
  <c r="H14" i="1"/>
  <c r="F14" i="1"/>
  <c r="I14" i="1" s="1"/>
  <c r="E14" i="1"/>
  <c r="D14" i="1"/>
  <c r="C14" i="1"/>
  <c r="B14" i="1"/>
  <c r="K14" i="1" s="1"/>
  <c r="X14" i="1"/>
  <c r="W13" i="1"/>
  <c r="T13" i="1"/>
  <c r="S13" i="1"/>
  <c r="R13" i="1"/>
  <c r="Q13" i="1"/>
  <c r="P13" i="1"/>
  <c r="O13" i="1"/>
  <c r="N13" i="1"/>
  <c r="M13" i="1"/>
  <c r="L13" i="1"/>
  <c r="J13" i="1" s="1"/>
  <c r="H13" i="1"/>
  <c r="I13" i="1" s="1"/>
  <c r="F13" i="1"/>
  <c r="E13" i="1"/>
  <c r="E12" i="1"/>
  <c r="E11" i="1"/>
  <c r="D13" i="1"/>
  <c r="C13" i="1"/>
  <c r="C12" i="1"/>
  <c r="W12" i="1"/>
  <c r="T12" i="1"/>
  <c r="T11" i="1"/>
  <c r="S12" i="1"/>
  <c r="R12" i="1"/>
  <c r="R11" i="1"/>
  <c r="Q12" i="1"/>
  <c r="P12" i="1"/>
  <c r="P11" i="1"/>
  <c r="O12" i="1"/>
  <c r="N12" i="1"/>
  <c r="N11" i="1"/>
  <c r="M12" i="1"/>
  <c r="L12" i="1"/>
  <c r="L11" i="1"/>
  <c r="H12" i="1"/>
  <c r="F12" i="1"/>
  <c r="I12" i="1" s="1"/>
  <c r="D12" i="1"/>
  <c r="D11" i="1"/>
  <c r="W11" i="1"/>
  <c r="S11" i="1"/>
  <c r="Q11" i="1"/>
  <c r="O11" i="1"/>
  <c r="M11" i="1"/>
  <c r="J11" i="1" s="1"/>
  <c r="C11" i="1"/>
  <c r="U16" i="2"/>
  <c r="V16" i="2"/>
  <c r="K16" i="2"/>
  <c r="X18" i="2"/>
  <c r="U30" i="2"/>
  <c r="V30" i="2"/>
  <c r="K30" i="2"/>
  <c r="X30" i="2"/>
  <c r="U36" i="2"/>
  <c r="V36" i="2"/>
  <c r="K36" i="2"/>
  <c r="L11" i="2"/>
  <c r="J11" i="2"/>
  <c r="K11" i="2"/>
  <c r="J12" i="2"/>
  <c r="K12" i="2"/>
  <c r="X13" i="2"/>
  <c r="B12" i="2"/>
  <c r="B11" i="2"/>
  <c r="U24" i="2"/>
  <c r="V24" i="2"/>
  <c r="K24" i="2"/>
  <c r="X24" i="2"/>
  <c r="W11" i="2"/>
  <c r="X11" i="2"/>
  <c r="F12" i="2"/>
  <c r="H12" i="2"/>
  <c r="G13" i="2"/>
  <c r="K26" i="2"/>
  <c r="K28" i="2"/>
  <c r="K32" i="2"/>
  <c r="K34" i="2"/>
  <c r="K38" i="2"/>
  <c r="K40" i="2"/>
  <c r="K42" i="2"/>
  <c r="K43" i="2"/>
  <c r="V43" i="2"/>
  <c r="U60" i="2"/>
  <c r="V60" i="2"/>
  <c r="K60" i="2"/>
  <c r="X60" i="2"/>
  <c r="U62" i="2"/>
  <c r="V62" i="2"/>
  <c r="K62" i="2"/>
  <c r="V74" i="2"/>
  <c r="U73" i="2"/>
  <c r="V73" i="2"/>
  <c r="U84" i="2"/>
  <c r="V84" i="2"/>
  <c r="K84" i="2"/>
  <c r="X96" i="2"/>
  <c r="V97" i="2"/>
  <c r="U96" i="2"/>
  <c r="V96" i="2"/>
  <c r="V50" i="2"/>
  <c r="U49" i="2"/>
  <c r="V49" i="2"/>
  <c r="U80" i="2"/>
  <c r="V80" i="2"/>
  <c r="K80" i="2"/>
  <c r="K45" i="2"/>
  <c r="K47" i="2"/>
  <c r="K51" i="2"/>
  <c r="K53" i="2"/>
  <c r="K56" i="2"/>
  <c r="K58" i="2"/>
  <c r="K64" i="2"/>
  <c r="K66" i="2"/>
  <c r="K68" i="2"/>
  <c r="K70" i="2"/>
  <c r="G71" i="2"/>
  <c r="K72" i="2"/>
  <c r="K74" i="2"/>
  <c r="K76" i="2"/>
  <c r="G77" i="2"/>
  <c r="K78" i="2"/>
  <c r="K82" i="2"/>
  <c r="K86" i="2"/>
  <c r="K88" i="2"/>
  <c r="K90" i="2"/>
  <c r="K92" i="2"/>
  <c r="G93" i="2"/>
  <c r="K94" i="2"/>
  <c r="K98" i="2"/>
  <c r="K100" i="2"/>
  <c r="G101" i="2"/>
  <c r="K102" i="2"/>
  <c r="K104" i="2"/>
  <c r="K106" i="2"/>
  <c r="K108" i="2"/>
  <c r="G109" i="2"/>
  <c r="G49" i="2"/>
  <c r="X109" i="2"/>
  <c r="V188" i="2"/>
  <c r="U179" i="2"/>
  <c r="U110" i="2"/>
  <c r="V110" i="2"/>
  <c r="K111" i="2"/>
  <c r="U112" i="2"/>
  <c r="V112" i="2"/>
  <c r="K113" i="2"/>
  <c r="U114" i="2"/>
  <c r="V114" i="2"/>
  <c r="K115" i="2"/>
  <c r="U116" i="2"/>
  <c r="V116" i="2"/>
  <c r="K117" i="2"/>
  <c r="U118" i="2"/>
  <c r="V118" i="2"/>
  <c r="U120" i="2"/>
  <c r="V120" i="2"/>
  <c r="U140" i="2"/>
  <c r="V140" i="2"/>
  <c r="K141" i="2"/>
  <c r="U142" i="2"/>
  <c r="V142" i="2"/>
  <c r="K143" i="2"/>
  <c r="U144" i="2"/>
  <c r="V144" i="2"/>
  <c r="K145" i="2"/>
  <c r="U146" i="2"/>
  <c r="V146" i="2"/>
  <c r="K147" i="2"/>
  <c r="U148" i="2"/>
  <c r="V148" i="2"/>
  <c r="K149" i="2"/>
  <c r="U150" i="2"/>
  <c r="V150" i="2"/>
  <c r="K151" i="2"/>
  <c r="U152" i="2"/>
  <c r="V152" i="2"/>
  <c r="K163" i="2"/>
  <c r="K165" i="2"/>
  <c r="K167" i="2"/>
  <c r="K169" i="2"/>
  <c r="U182" i="2"/>
  <c r="V182" i="2"/>
  <c r="K183" i="2"/>
  <c r="U184" i="2"/>
  <c r="V184" i="2"/>
  <c r="K185" i="2"/>
  <c r="U186" i="2"/>
  <c r="V186" i="2"/>
  <c r="G188" i="2"/>
  <c r="K189" i="2"/>
  <c r="U190" i="2"/>
  <c r="V190" i="2"/>
  <c r="K191" i="2"/>
  <c r="U192" i="2"/>
  <c r="V192" i="2"/>
  <c r="G139" i="2"/>
  <c r="G161" i="2"/>
  <c r="I161" i="2"/>
  <c r="V50" i="1"/>
  <c r="U49" i="1"/>
  <c r="V49" i="1"/>
  <c r="J12" i="1"/>
  <c r="U12" i="1"/>
  <c r="F11" i="1"/>
  <c r="H11" i="1"/>
  <c r="I11" i="1"/>
  <c r="G16" i="1"/>
  <c r="U18" i="1"/>
  <c r="V18" i="1"/>
  <c r="G20" i="1"/>
  <c r="G22" i="1"/>
  <c r="G24" i="1"/>
  <c r="K25" i="1"/>
  <c r="G26" i="1"/>
  <c r="K27" i="1"/>
  <c r="G28" i="1"/>
  <c r="K29" i="1"/>
  <c r="G30" i="1"/>
  <c r="K31" i="1"/>
  <c r="G32" i="1"/>
  <c r="K33" i="1"/>
  <c r="G34" i="1"/>
  <c r="K35" i="1"/>
  <c r="G36" i="1"/>
  <c r="K37" i="1"/>
  <c r="G38" i="1"/>
  <c r="K39" i="1"/>
  <c r="G40" i="1"/>
  <c r="K41" i="1"/>
  <c r="G42" i="1"/>
  <c r="B43" i="1"/>
  <c r="G44" i="1"/>
  <c r="K45" i="1"/>
  <c r="G46" i="1"/>
  <c r="K47" i="1"/>
  <c r="G48" i="1"/>
  <c r="G50" i="1"/>
  <c r="K51" i="1"/>
  <c r="G52" i="1"/>
  <c r="K53" i="1"/>
  <c r="G54" i="1"/>
  <c r="K56" i="1"/>
  <c r="G57" i="1"/>
  <c r="K58" i="1"/>
  <c r="G59" i="1"/>
  <c r="B60" i="1"/>
  <c r="G60" i="1"/>
  <c r="G61" i="1"/>
  <c r="G63" i="1"/>
  <c r="K64" i="1"/>
  <c r="G65" i="1"/>
  <c r="K66" i="1"/>
  <c r="G67" i="1"/>
  <c r="K68" i="1"/>
  <c r="G69" i="1"/>
  <c r="K70" i="1"/>
  <c r="G71" i="1"/>
  <c r="K72" i="1"/>
  <c r="X73" i="1"/>
  <c r="K20" i="1"/>
  <c r="K22" i="1"/>
  <c r="K74" i="1"/>
  <c r="G74" i="1"/>
  <c r="V74" i="1"/>
  <c r="V97" i="1"/>
  <c r="U96" i="1"/>
  <c r="V96" i="1"/>
  <c r="U101" i="1"/>
  <c r="V101" i="1"/>
  <c r="K101" i="1"/>
  <c r="U119" i="1"/>
  <c r="K75" i="1"/>
  <c r="G76" i="1"/>
  <c r="G78" i="1"/>
  <c r="K79" i="1"/>
  <c r="G80" i="1"/>
  <c r="K81" i="1"/>
  <c r="G82" i="1"/>
  <c r="K83" i="1"/>
  <c r="G84" i="1"/>
  <c r="K85" i="1"/>
  <c r="G86" i="1"/>
  <c r="K87" i="1"/>
  <c r="G88" i="1"/>
  <c r="K89" i="1"/>
  <c r="G90" i="1"/>
  <c r="K91" i="1"/>
  <c r="G92" i="1"/>
  <c r="B93" i="1"/>
  <c r="G93" i="1"/>
  <c r="G94" i="1"/>
  <c r="K95" i="1"/>
  <c r="K97" i="1"/>
  <c r="G98" i="1"/>
  <c r="K99" i="1"/>
  <c r="G100" i="1"/>
  <c r="G102" i="1"/>
  <c r="K103" i="1"/>
  <c r="G104" i="1"/>
  <c r="K105" i="1"/>
  <c r="G106" i="1"/>
  <c r="K107" i="1"/>
  <c r="G108" i="1"/>
  <c r="G110" i="1"/>
  <c r="K111" i="1"/>
  <c r="G112" i="1"/>
  <c r="K113" i="1"/>
  <c r="G114" i="1"/>
  <c r="K115" i="1"/>
  <c r="G116" i="1"/>
  <c r="K117" i="1"/>
  <c r="G118" i="1"/>
  <c r="B119" i="1"/>
  <c r="G119" i="1"/>
  <c r="G120" i="1"/>
  <c r="G140" i="1"/>
  <c r="U141" i="1"/>
  <c r="V141" i="1"/>
  <c r="V181" i="1"/>
  <c r="U188" i="1"/>
  <c r="U142" i="1"/>
  <c r="V142" i="1"/>
  <c r="K143" i="1"/>
  <c r="U144" i="1"/>
  <c r="V144" i="1"/>
  <c r="K145" i="1"/>
  <c r="U146" i="1"/>
  <c r="V146" i="1"/>
  <c r="K147" i="1"/>
  <c r="U148" i="1"/>
  <c r="V148" i="1"/>
  <c r="K149" i="1"/>
  <c r="U150" i="1"/>
  <c r="V150" i="1"/>
  <c r="K151" i="1"/>
  <c r="U152" i="1"/>
  <c r="V152" i="1"/>
  <c r="G162" i="1"/>
  <c r="K163" i="1"/>
  <c r="G164" i="1"/>
  <c r="K165" i="1"/>
  <c r="G166" i="1"/>
  <c r="K167" i="1"/>
  <c r="G168" i="1"/>
  <c r="K169" i="1"/>
  <c r="M178" i="1"/>
  <c r="J178" i="1"/>
  <c r="K178" i="1"/>
  <c r="W178" i="1"/>
  <c r="X178" i="1"/>
  <c r="K181" i="1"/>
  <c r="G182" i="1"/>
  <c r="K183" i="1"/>
  <c r="U184" i="1"/>
  <c r="V184" i="1"/>
  <c r="K185" i="1"/>
  <c r="G186" i="1"/>
  <c r="K187" i="1"/>
  <c r="G188" i="1"/>
  <c r="K189" i="1"/>
  <c r="U190" i="1"/>
  <c r="V190" i="1"/>
  <c r="K191" i="1"/>
  <c r="U192" i="1"/>
  <c r="V192" i="1"/>
  <c r="U12" i="2"/>
  <c r="V12" i="2"/>
  <c r="G12" i="2"/>
  <c r="F11" i="2"/>
  <c r="V179" i="2"/>
  <c r="U180" i="2"/>
  <c r="U178" i="2" s="1"/>
  <c r="V178" i="2" s="1"/>
  <c r="V180" i="2"/>
  <c r="I12" i="2"/>
  <c r="H11" i="2"/>
  <c r="I11" i="2"/>
  <c r="X12" i="2"/>
  <c r="V188" i="1"/>
  <c r="U179" i="1"/>
  <c r="U17" i="1"/>
  <c r="V17" i="1"/>
  <c r="K119" i="1"/>
  <c r="X93" i="1"/>
  <c r="G43" i="1"/>
  <c r="B13" i="1"/>
  <c r="X60" i="1"/>
  <c r="U180" i="1"/>
  <c r="V180" i="1"/>
  <c r="X119" i="1"/>
  <c r="V119" i="1"/>
  <c r="X43" i="1"/>
  <c r="U11" i="2"/>
  <c r="V11" i="2"/>
  <c r="G11" i="2"/>
  <c r="G13" i="1"/>
  <c r="B12" i="1"/>
  <c r="X13" i="1"/>
  <c r="V179" i="1"/>
  <c r="U178" i="1"/>
  <c r="V178" i="1"/>
  <c r="X12" i="1"/>
  <c r="B11" i="1"/>
  <c r="G12" i="1"/>
  <c r="V12" i="1"/>
  <c r="K12" i="1"/>
  <c r="X11" i="1"/>
  <c r="G11" i="1"/>
  <c r="V10" i="3" l="1"/>
  <c r="I10" i="3"/>
  <c r="K10" i="3"/>
  <c r="X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G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U11" i="1"/>
  <c r="V11" i="1" s="1"/>
  <c r="K11" i="1"/>
  <c r="U13" i="1"/>
  <c r="V13" i="1" s="1"/>
  <c r="K13" i="1"/>
  <c r="U43" i="1"/>
  <c r="V43" i="1" s="1"/>
  <c r="K43" i="1"/>
  <c r="U60" i="1"/>
  <c r="V60" i="1" s="1"/>
  <c r="K60" i="1"/>
  <c r="U62" i="1"/>
  <c r="V62" i="1" s="1"/>
  <c r="K62" i="1"/>
  <c r="K77" i="1"/>
  <c r="U77" i="1"/>
  <c r="V77" i="1" s="1"/>
  <c r="U93" i="1"/>
  <c r="V93" i="1" s="1"/>
  <c r="K93" i="1"/>
  <c r="G14" i="1"/>
  <c r="V16" i="1"/>
  <c r="G18" i="1"/>
  <c r="G19" i="1"/>
  <c r="K19" i="1"/>
  <c r="G21" i="1"/>
  <c r="K21" i="1"/>
  <c r="G23" i="1"/>
  <c r="K23" i="1"/>
  <c r="V24" i="1"/>
  <c r="G25" i="1"/>
  <c r="G27" i="1"/>
  <c r="G29" i="1"/>
  <c r="V30" i="1"/>
  <c r="G31" i="1"/>
  <c r="G33" i="1"/>
  <c r="G35" i="1"/>
  <c r="V36" i="1"/>
  <c r="G37" i="1"/>
  <c r="G39" i="1"/>
  <c r="G41" i="1"/>
  <c r="G45" i="1"/>
  <c r="G47" i="1"/>
  <c r="G51" i="1"/>
  <c r="G53" i="1"/>
  <c r="G55" i="1"/>
  <c r="G56" i="1"/>
  <c r="G58" i="1"/>
  <c r="G64" i="1"/>
  <c r="G66" i="1"/>
  <c r="G68" i="1"/>
  <c r="G70" i="1"/>
  <c r="V71" i="1"/>
  <c r="G72" i="1"/>
  <c r="G73" i="1"/>
  <c r="K73" i="1"/>
  <c r="G75" i="1"/>
  <c r="G79" i="1"/>
  <c r="V80" i="1"/>
  <c r="G81" i="1"/>
  <c r="G83" i="1"/>
  <c r="V84" i="1"/>
  <c r="G85" i="1"/>
  <c r="G87" i="1"/>
  <c r="G89" i="1"/>
  <c r="G91" i="1"/>
  <c r="G95" i="1"/>
  <c r="G96" i="1"/>
  <c r="G99" i="1"/>
  <c r="G101" i="1"/>
  <c r="I101" i="1"/>
  <c r="K109" i="1"/>
  <c r="U109" i="1"/>
  <c r="V109" i="1" s="1"/>
  <c r="K139" i="1"/>
  <c r="U139" i="1"/>
  <c r="K161" i="1"/>
  <c r="U161" i="1"/>
  <c r="G103" i="1"/>
  <c r="G105" i="1"/>
  <c r="G107" i="1"/>
  <c r="G111" i="1"/>
  <c r="G113" i="1"/>
  <c r="G115" i="1"/>
  <c r="G117" i="1"/>
  <c r="G141" i="1"/>
  <c r="G143" i="1"/>
  <c r="G145" i="1"/>
  <c r="G147" i="1"/>
  <c r="G149" i="1"/>
  <c r="G151" i="1"/>
  <c r="G163" i="1"/>
  <c r="G165" i="1"/>
  <c r="G167" i="1"/>
  <c r="G169" i="1"/>
  <c r="G180" i="1"/>
  <c r="G183" i="1"/>
  <c r="G185" i="1"/>
  <c r="G187" i="1"/>
  <c r="G190" i="1"/>
  <c r="G192" i="1"/>
  <c r="V13" i="2"/>
  <c r="G15" i="2"/>
  <c r="G17" i="2"/>
  <c r="K119" i="2"/>
  <c r="U119" i="2"/>
  <c r="V119" i="2" s="1"/>
  <c r="K161" i="2"/>
  <c r="U161" i="2"/>
  <c r="V71" i="2"/>
  <c r="G73" i="2"/>
  <c r="V77" i="2"/>
  <c r="V93" i="2"/>
  <c r="V101" i="2"/>
  <c r="V109" i="2"/>
  <c r="V139" i="2"/>
  <c r="I139" i="2"/>
  <c r="G178" i="2"/>
  <c r="G180" i="2"/>
  <c r="K188" i="2"/>
  <c r="V161" i="2" l="1"/>
  <c r="U14" i="2"/>
  <c r="V14" i="2" s="1"/>
  <c r="V161" i="1"/>
  <c r="U14" i="1"/>
  <c r="V14" i="1" s="1"/>
  <c r="V139" i="1"/>
  <c r="U15" i="1"/>
  <c r="V15" i="1" s="1"/>
</calcChain>
</file>

<file path=xl/sharedStrings.xml><?xml version="1.0" encoding="utf-8"?>
<sst xmlns="http://schemas.openxmlformats.org/spreadsheetml/2006/main" count="1065" uniqueCount="222">
  <si>
    <t xml:space="preserve">Приложение </t>
  </si>
  <si>
    <t>Сведения о трудоустройстве выпускников СВФУ 2012 года (с филиалами НТИ, МПТИ) по каналам занятости</t>
  </si>
  <si>
    <t>по состоянию на "01" декабря 2012 года</t>
  </si>
  <si>
    <t>Наименование направления, специальности</t>
  </si>
  <si>
    <t xml:space="preserve">Всего выпуск по очной форме обучения </t>
  </si>
  <si>
    <t>Из них:</t>
  </si>
  <si>
    <t>Трудоустроено на работу</t>
  </si>
  <si>
    <t>Занято</t>
  </si>
  <si>
    <t>Всего трудоустроено на работу и занято (кол-во)</t>
  </si>
  <si>
    <t>из графы 1</t>
  </si>
  <si>
    <t>Не трудоустроено</t>
  </si>
  <si>
    <t>% не трудоустроено</t>
  </si>
  <si>
    <t>за счет бюджетных средств</t>
  </si>
  <si>
    <t>на комм.основе</t>
  </si>
  <si>
    <t>Всего</t>
  </si>
  <si>
    <t>из графы 2</t>
  </si>
  <si>
    <t xml:space="preserve">Имеют право своб. труд-ва </t>
  </si>
  <si>
    <t>Продолжают обучение на следующем уровне по очной форме обучения</t>
  </si>
  <si>
    <t>Призвано в ряды Вооруженных Сил</t>
  </si>
  <si>
    <t>Всего трудоустроено работу и занято (%)</t>
  </si>
  <si>
    <t xml:space="preserve"> в рамках целевой контрактной подготовки</t>
  </si>
  <si>
    <t>Кол - во</t>
  </si>
  <si>
    <t>в том числе по специальности</t>
  </si>
  <si>
    <t>по уходу за ребенком</t>
  </si>
  <si>
    <t>декретный отпуск</t>
  </si>
  <si>
    <t>по семейным обстоятельствам</t>
  </si>
  <si>
    <t>по состоянию здоровья</t>
  </si>
  <si>
    <t>выезд за пределы РС (Я)</t>
  </si>
  <si>
    <t>СПО/ВПО</t>
  </si>
  <si>
    <t>Магистратура</t>
  </si>
  <si>
    <t>Аспирантура</t>
  </si>
  <si>
    <t>из графы 5</t>
  </si>
  <si>
    <t>%</t>
  </si>
  <si>
    <t>Кол-во</t>
  </si>
  <si>
    <t xml:space="preserve">%    </t>
  </si>
  <si>
    <t>А</t>
  </si>
  <si>
    <t>Итого по СВФУ с филиалами:</t>
  </si>
  <si>
    <t>Всего по ВПО</t>
  </si>
  <si>
    <t>по головному вузу</t>
  </si>
  <si>
    <t>по МПТИ</t>
  </si>
  <si>
    <t xml:space="preserve"> по НТИ</t>
  </si>
  <si>
    <t xml:space="preserve">Всего по СПО </t>
  </si>
  <si>
    <t xml:space="preserve">Всего по НПО </t>
  </si>
  <si>
    <t>АДФ</t>
  </si>
  <si>
    <t>050501 Профессиональное обучение (по отраслям)</t>
  </si>
  <si>
    <t>10</t>
  </si>
  <si>
    <t>1</t>
  </si>
  <si>
    <t>190205 Подъемно-транспортные, строительные, дорожные машины и оборудование</t>
  </si>
  <si>
    <t>14</t>
  </si>
  <si>
    <t>190601 Автомобили и автомобильное хозяйство</t>
  </si>
  <si>
    <t>19</t>
  </si>
  <si>
    <t>190603 Сервис транспортных и технологических машин и оборудования (по отраслям)</t>
  </si>
  <si>
    <t>22</t>
  </si>
  <si>
    <t>3</t>
  </si>
  <si>
    <t xml:space="preserve">270205 Автомобильные дороги и аэродромы </t>
  </si>
  <si>
    <t>25</t>
  </si>
  <si>
    <t>5</t>
  </si>
  <si>
    <t>БГФ</t>
  </si>
  <si>
    <t>020101 Химия</t>
  </si>
  <si>
    <t>16</t>
  </si>
  <si>
    <t>020201 Биология</t>
  </si>
  <si>
    <t>24</t>
  </si>
  <si>
    <t>2</t>
  </si>
  <si>
    <t>020401 География</t>
  </si>
  <si>
    <t>15</t>
  </si>
  <si>
    <t>020802 Природопользование</t>
  </si>
  <si>
    <t>050102 Биология</t>
  </si>
  <si>
    <t>18</t>
  </si>
  <si>
    <t>ГРФ</t>
  </si>
  <si>
    <t>130201 Геофизические методы поисков и разведки месторождений полезных ископаемых</t>
  </si>
  <si>
    <t>21</t>
  </si>
  <si>
    <t>130203 Технология и техника разведки месторождений полезных ископаемых</t>
  </si>
  <si>
    <t>17</t>
  </si>
  <si>
    <t>130301 Геологическая съемка, поиски и разведка месторождений полезных ископаемых</t>
  </si>
  <si>
    <t>130302 Поиски и разведка подземных вод и инженерно-геологические изыскания</t>
  </si>
  <si>
    <t>130500 Нефтегазовое дело (б)</t>
  </si>
  <si>
    <t>ГФ</t>
  </si>
  <si>
    <t xml:space="preserve">130403 Открытые горные работы </t>
  </si>
  <si>
    <t>4</t>
  </si>
  <si>
    <t>130404 Подземная разработка месторождений полезных ископаемых</t>
  </si>
  <si>
    <t>11</t>
  </si>
  <si>
    <t>150402 Горные машины и оборудование</t>
  </si>
  <si>
    <t>280102 Безопасность технологических процессов и производств</t>
  </si>
  <si>
    <t>280103 Защита в чрезвычайных ситуациях</t>
  </si>
  <si>
    <t>6</t>
  </si>
  <si>
    <t>280104 Пожарная безопасность</t>
  </si>
  <si>
    <t>12</t>
  </si>
  <si>
    <t>ИЗФиР</t>
  </si>
  <si>
    <t>031001 Английский язык и литература</t>
  </si>
  <si>
    <t>36</t>
  </si>
  <si>
    <t>8</t>
  </si>
  <si>
    <t>0310001 Японский, корейский и китайский языки и литературы</t>
  </si>
  <si>
    <t>20</t>
  </si>
  <si>
    <t>031001 Немецкий язык и литература</t>
  </si>
  <si>
    <t>031001 Французский язык и литература</t>
  </si>
  <si>
    <t>9</t>
  </si>
  <si>
    <t>050303 Иностранный язык</t>
  </si>
  <si>
    <t>45</t>
  </si>
  <si>
    <t>ИМИ</t>
  </si>
  <si>
    <t>010100 Математика (б)</t>
  </si>
  <si>
    <t>010100 Математика (м)</t>
  </si>
  <si>
    <t>010101 Математика</t>
  </si>
  <si>
    <t>010400 Информационные технология</t>
  </si>
  <si>
    <t>13</t>
  </si>
  <si>
    <t>010500 Прикладная математика и информатика (б)****</t>
  </si>
  <si>
    <t>010500 Прикладная математика и информатика (м)</t>
  </si>
  <si>
    <t>050201 Математика</t>
  </si>
  <si>
    <t>56</t>
  </si>
  <si>
    <t>050202 Информатика</t>
  </si>
  <si>
    <t>080801 Прикладная информатика (по отраслям)</t>
  </si>
  <si>
    <t>230105 Программное обеспечение вычислительнойтехники и автоматизированных систем</t>
  </si>
  <si>
    <t>ИП</t>
  </si>
  <si>
    <t>030301 Психология</t>
  </si>
  <si>
    <t>ИТИ</t>
  </si>
  <si>
    <t>270102 Промышленное и гражданское строительство</t>
  </si>
  <si>
    <t>270105 Городское строительство и хозяйство</t>
  </si>
  <si>
    <t>250403 Технология деревообработки</t>
  </si>
  <si>
    <t>270106 Производство строительных материалов, изделий и конструкций</t>
  </si>
  <si>
    <t>270109 Теплогазоснабжение и вентиляция</t>
  </si>
  <si>
    <t>270112 Водоснабжение и вотоотведение</t>
  </si>
  <si>
    <t>270115 Экспертиза и управление недвижимостью</t>
  </si>
  <si>
    <t>26</t>
  </si>
  <si>
    <t>270302 Дизайнер архитектурной среды</t>
  </si>
  <si>
    <t>ИФ</t>
  </si>
  <si>
    <t>030401 История</t>
  </si>
  <si>
    <t>42</t>
  </si>
  <si>
    <t>23</t>
  </si>
  <si>
    <t>ИФКиС</t>
  </si>
  <si>
    <t>032101 Физическая культура и спорт</t>
  </si>
  <si>
    <t>71</t>
  </si>
  <si>
    <t>032100 Физическая культура и спорт (м)</t>
  </si>
  <si>
    <t>032102 Физическая культура для лиц с отклонениями в состоянии здоровья (адаптивная физическая культура)</t>
  </si>
  <si>
    <t>ИЯиКН СВ РФ</t>
  </si>
  <si>
    <t>031001 Филология</t>
  </si>
  <si>
    <t>61</t>
  </si>
  <si>
    <t>031401 Культурология</t>
  </si>
  <si>
    <t>МИ</t>
  </si>
  <si>
    <t>060101 Лечебное дело</t>
  </si>
  <si>
    <t>124</t>
  </si>
  <si>
    <t>060103 Педиатрия</t>
  </si>
  <si>
    <t>48</t>
  </si>
  <si>
    <t>060105 Стоматология</t>
  </si>
  <si>
    <t>7</t>
  </si>
  <si>
    <t>ПИ</t>
  </si>
  <si>
    <t>050502 Технология и предпринимательство</t>
  </si>
  <si>
    <t>050703 Дошкольная педагогика и психология</t>
  </si>
  <si>
    <t>050706 Педагогика и психология</t>
  </si>
  <si>
    <t>050708 Педагогика и методика начального образования</t>
  </si>
  <si>
    <t>43</t>
  </si>
  <si>
    <t>050711 Социальная педагогика</t>
  </si>
  <si>
    <t>050715 Логопедия</t>
  </si>
  <si>
    <t>080507 Менеджмент организации</t>
  </si>
  <si>
    <t>ТИ</t>
  </si>
  <si>
    <t>150202 Оборудование и технология сварочного производства</t>
  </si>
  <si>
    <t>210404 Многоканальные телекоммуникационные системы</t>
  </si>
  <si>
    <t>ФЛФ</t>
  </si>
  <si>
    <t>030601 Журналистика</t>
  </si>
  <si>
    <t>030602 Связи с общественностью</t>
  </si>
  <si>
    <t>59</t>
  </si>
  <si>
    <t>050301 Русский язык и литература</t>
  </si>
  <si>
    <t>ФТИ</t>
  </si>
  <si>
    <t>010701 Физика</t>
  </si>
  <si>
    <t>010801 Радиофизика и электроника РФЭ</t>
  </si>
  <si>
    <t xml:space="preserve">050203 Физика </t>
  </si>
  <si>
    <t>32</t>
  </si>
  <si>
    <t>140106 Энергообеспечение предприятий</t>
  </si>
  <si>
    <t>140211 Электроснабжение</t>
  </si>
  <si>
    <t>210301 Радиофизика и электроника РТ</t>
  </si>
  <si>
    <t>261002 Технология обработки драгоценных камней и металлов</t>
  </si>
  <si>
    <t>40</t>
  </si>
  <si>
    <t>ФЭИ</t>
  </si>
  <si>
    <t>080102 Мировая экономика</t>
  </si>
  <si>
    <t>080104 Экономика труда</t>
  </si>
  <si>
    <t>080105 Финансы и кредит</t>
  </si>
  <si>
    <t>080109 Бухгалтерский учет, анализ и аудит</t>
  </si>
  <si>
    <t>080500 Менеджмент (м)</t>
  </si>
  <si>
    <t>080505 Управление персоналом</t>
  </si>
  <si>
    <t>080502 Экономика и управление на предприятии (по отраслям)</t>
  </si>
  <si>
    <t>080111 Маркетинг</t>
  </si>
  <si>
    <t>ЮФ</t>
  </si>
  <si>
    <t>030501 Юриспруденция</t>
  </si>
  <si>
    <t>34</t>
  </si>
  <si>
    <t xml:space="preserve">                Технический институт (филиал) Северо-Восточного федерального университета имени М.К.Аммосова в г. Нерюнгри</t>
  </si>
  <si>
    <t>Из графы 1</t>
  </si>
  <si>
    <t>Всего направлено на работу и занято (%)</t>
  </si>
  <si>
    <t>ВСЕГО по НТИ:</t>
  </si>
  <si>
    <t>010501 Прикладная математика и информатика</t>
  </si>
  <si>
    <t>031001 Иностранный язык</t>
  </si>
  <si>
    <t>031001 Русский язык и литература</t>
  </si>
  <si>
    <t>080801 Прикладная информатика (по областям)</t>
  </si>
  <si>
    <t>130203 Технология и техника разведки меcторождений полезных ископаемых</t>
  </si>
  <si>
    <t>130403 Открытые горные работы</t>
  </si>
  <si>
    <t>130404 Подземная разработка МПИ</t>
  </si>
  <si>
    <t>140604 Электропривод и автоматика промышленных  установок и технологических комплексов</t>
  </si>
  <si>
    <t>Политехнический институт (филиал) Северо-Восточного федерального университета имени М.К.Аммосова в г. Мирном</t>
  </si>
  <si>
    <t>Всего по МПТИ:</t>
  </si>
  <si>
    <t>140601 Электромеханика</t>
  </si>
  <si>
    <t>130405 Обогащение полезных ископаемых</t>
  </si>
  <si>
    <t>150402 Горные машины и оборудования</t>
  </si>
  <si>
    <t>СПО, НПО Северо-Восточного федерального университета имени М.К.Аммосова</t>
  </si>
  <si>
    <t>Итого по головному вузу (СПО, НПО):</t>
  </si>
  <si>
    <t>Всего по НПО:</t>
  </si>
  <si>
    <t>Всего по СПО:</t>
  </si>
  <si>
    <t>030503 Правоведение</t>
  </si>
  <si>
    <t>080110 Экономика и бухгалтерский учет (по отраслям)</t>
  </si>
  <si>
    <t>150203 Сварочное производство</t>
  </si>
  <si>
    <t>230105 Программное обеспечение вычислительно техники автоматезированной системы</t>
  </si>
  <si>
    <t>230106 Техническое обслуживание средств вычислительной техники и компьютерных сетей</t>
  </si>
  <si>
    <t>270103 Строительство и эксплуатация зданий и сооружений</t>
  </si>
  <si>
    <t>270112 Водоснабжение и водоотведение</t>
  </si>
  <si>
    <t>Итого по НПО (ТИ):</t>
  </si>
  <si>
    <t>150709.02 Сварщик</t>
  </si>
  <si>
    <t>270802.09 Мастер общестроительных работ</t>
  </si>
  <si>
    <t>270802.10 Мастер отделочных строительных работ</t>
  </si>
  <si>
    <t>270843.05 Электромонтажник силовых сетей и электрооборудования</t>
  </si>
  <si>
    <t>Приложение 1 а</t>
  </si>
  <si>
    <t xml:space="preserve">Сведения о промежуточных результатах мониторинга трудоустройства выпускников СВФУ 2012 года (с филиалами НТИ, МПТИ), обучавщихся за счет бюджетных средств, по каналам занятости по каналам занятости </t>
  </si>
  <si>
    <t>Всего по НПО (ПЛ ТИ)</t>
  </si>
  <si>
    <t xml:space="preserve"> </t>
  </si>
  <si>
    <t>130500 Нефтегазовое дело</t>
  </si>
  <si>
    <t>ИТФ</t>
  </si>
  <si>
    <t xml:space="preserve"> Технологический институт СПО, НПО Северо-Восточного федерального университета имени М.К.Аммосова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</si>
</sst>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9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8"/>
      <name val="Calibri"/>
      <family val="1"/>
      <charset val="204"/>
    </font>
    <font>
      <i/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8"/>
      <name val="Arial Cyr"/>
      <charset val="204"/>
    </font>
    <font>
      <b/>
      <i/>
      <sz val="10"/>
      <name val="Times New Roman"/>
      <family val="1"/>
      <charset val="204"/>
    </font>
    <font>
      <b/>
      <i/>
      <sz val="8"/>
      <name val="Arial Cyr"/>
      <charset val="204"/>
    </font>
    <font>
      <sz val="8"/>
      <name val="Arial Cyr"/>
      <family val="2"/>
      <charset val="204"/>
    </font>
    <font>
      <sz val="11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u/>
      <sz val="10"/>
      <color indexed="12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4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276">
    <xf numFmtId="0" fontId="0" fillId="0" borderId="0" xfId="0"/>
    <xf numFmtId="0" fontId="1" fillId="0" borderId="0" xfId="12"/>
    <xf numFmtId="0" fontId="1" fillId="0" borderId="0" xfId="12" applyAlignment="1">
      <alignment horizontal="center"/>
    </xf>
    <xf numFmtId="0" fontId="1" fillId="0" borderId="0" xfId="12" applyFill="1" applyAlignment="1">
      <alignment horizontal="center"/>
    </xf>
    <xf numFmtId="0" fontId="1" fillId="0" borderId="0" xfId="12" applyNumberFormat="1" applyAlignment="1">
      <alignment horizontal="center"/>
    </xf>
    <xf numFmtId="0" fontId="2" fillId="0" borderId="0" xfId="12" applyNumberFormat="1" applyFont="1" applyAlignment="1">
      <alignment horizontal="center"/>
    </xf>
    <xf numFmtId="0" fontId="1" fillId="0" borderId="0" xfId="12" applyNumberFormat="1" applyFill="1" applyAlignment="1">
      <alignment horizontal="center"/>
    </xf>
    <xf numFmtId="0" fontId="3" fillId="0" borderId="0" xfId="12" applyFont="1" applyAlignment="1">
      <alignment horizontal="center"/>
    </xf>
    <xf numFmtId="0" fontId="4" fillId="0" borderId="0" xfId="2" applyProtection="1">
      <protection locked="0"/>
    </xf>
    <xf numFmtId="0" fontId="5" fillId="0" borderId="0" xfId="12" applyFont="1"/>
    <xf numFmtId="0" fontId="7" fillId="0" borderId="0" xfId="12" applyFont="1" applyAlignment="1">
      <alignment horizontal="left"/>
    </xf>
    <xf numFmtId="0" fontId="9" fillId="0" borderId="1" xfId="12" applyFont="1" applyFill="1" applyBorder="1" applyAlignment="1">
      <alignment horizontal="center" vertical="center" wrapText="1"/>
    </xf>
    <xf numFmtId="0" fontId="10" fillId="0" borderId="1" xfId="11" applyFont="1" applyBorder="1" applyAlignment="1">
      <alignment horizontal="center" vertical="center" wrapText="1"/>
    </xf>
    <xf numFmtId="0" fontId="9" fillId="0" borderId="2" xfId="12" applyNumberFormat="1" applyFont="1" applyBorder="1" applyAlignment="1">
      <alignment horizontal="center" vertical="center" wrapText="1"/>
    </xf>
    <xf numFmtId="0" fontId="9" fillId="0" borderId="1" xfId="12" applyNumberFormat="1" applyFont="1" applyFill="1" applyBorder="1" applyAlignment="1">
      <alignment horizontal="center" vertical="center" wrapText="1"/>
    </xf>
    <xf numFmtId="0" fontId="9" fillId="0" borderId="1" xfId="12" applyNumberFormat="1" applyFont="1" applyBorder="1" applyAlignment="1">
      <alignment horizontal="center" vertical="center" wrapText="1"/>
    </xf>
    <xf numFmtId="0" fontId="9" fillId="0" borderId="2" xfId="12" applyFont="1" applyBorder="1" applyAlignment="1">
      <alignment horizontal="center" vertical="center" wrapText="1"/>
    </xf>
    <xf numFmtId="49" fontId="12" fillId="2" borderId="1" xfId="12" applyNumberFormat="1" applyFont="1" applyFill="1" applyBorder="1" applyAlignment="1">
      <alignment horizontal="center" vertical="center" wrapText="1"/>
    </xf>
    <xf numFmtId="0" fontId="12" fillId="0" borderId="1" xfId="11" applyFont="1" applyBorder="1" applyAlignment="1">
      <alignment horizontal="center" vertical="center" wrapText="1"/>
    </xf>
    <xf numFmtId="0" fontId="12" fillId="0" borderId="1" xfId="12" applyFont="1" applyBorder="1" applyAlignment="1">
      <alignment horizontal="center" vertical="center" wrapText="1"/>
    </xf>
    <xf numFmtId="0" fontId="12" fillId="0" borderId="1" xfId="11" applyFont="1" applyFill="1" applyBorder="1" applyAlignment="1">
      <alignment horizontal="center" vertical="center" wrapText="1"/>
    </xf>
    <xf numFmtId="1" fontId="12" fillId="0" borderId="1" xfId="11" applyNumberFormat="1" applyFont="1" applyFill="1" applyBorder="1" applyAlignment="1">
      <alignment horizontal="center" vertical="center" wrapText="1"/>
    </xf>
    <xf numFmtId="0" fontId="12" fillId="2" borderId="1" xfId="11" applyFont="1" applyFill="1" applyBorder="1" applyAlignment="1">
      <alignment horizontal="center" vertical="center" wrapText="1"/>
    </xf>
    <xf numFmtId="0" fontId="7" fillId="0" borderId="1" xfId="12" applyFont="1" applyFill="1" applyBorder="1" applyAlignment="1">
      <alignment horizontal="center" vertical="center" wrapText="1"/>
    </xf>
    <xf numFmtId="1" fontId="13" fillId="0" borderId="1" xfId="12" applyNumberFormat="1" applyFont="1" applyFill="1" applyBorder="1" applyAlignment="1">
      <alignment horizontal="center" vertical="center" wrapText="1"/>
    </xf>
    <xf numFmtId="164" fontId="13" fillId="0" borderId="1" xfId="14" applyNumberFormat="1" applyFont="1" applyBorder="1" applyAlignment="1">
      <alignment horizontal="center" vertical="center" wrapText="1"/>
    </xf>
    <xf numFmtId="164" fontId="13" fillId="0" borderId="1" xfId="12" applyNumberFormat="1" applyFont="1" applyBorder="1" applyAlignment="1">
      <alignment horizontal="center" vertical="center" wrapText="1"/>
    </xf>
    <xf numFmtId="9" fontId="13" fillId="0" borderId="1" xfId="12" applyNumberFormat="1" applyFont="1" applyBorder="1" applyAlignment="1">
      <alignment horizontal="center" vertical="center" wrapText="1"/>
    </xf>
    <xf numFmtId="164" fontId="15" fillId="0" borderId="1" xfId="15" applyNumberFormat="1" applyFont="1" applyBorder="1" applyAlignment="1">
      <alignment horizontal="center" vertical="center"/>
    </xf>
    <xf numFmtId="0" fontId="13" fillId="0" borderId="1" xfId="12" applyFont="1" applyFill="1" applyBorder="1" applyAlignment="1">
      <alignment horizontal="left" vertical="center" wrapText="1"/>
    </xf>
    <xf numFmtId="164" fontId="13" fillId="0" borderId="1" xfId="14" applyNumberFormat="1" applyFont="1" applyFill="1" applyBorder="1" applyAlignment="1">
      <alignment horizontal="center" vertical="center" wrapText="1"/>
    </xf>
    <xf numFmtId="164" fontId="13" fillId="0" borderId="1" xfId="12" applyNumberFormat="1" applyFont="1" applyFill="1" applyBorder="1" applyAlignment="1">
      <alignment horizontal="center" vertical="center" wrapText="1"/>
    </xf>
    <xf numFmtId="164" fontId="2" fillId="0" borderId="1" xfId="15" applyNumberFormat="1" applyFont="1" applyFill="1" applyBorder="1" applyAlignment="1">
      <alignment horizontal="center" vertical="center"/>
    </xf>
    <xf numFmtId="0" fontId="4" fillId="0" borderId="0" xfId="2" applyFill="1" applyProtection="1">
      <protection locked="0"/>
    </xf>
    <xf numFmtId="49" fontId="13" fillId="0" borderId="1" xfId="12" applyNumberFormat="1" applyFont="1" applyFill="1" applyBorder="1" applyAlignment="1">
      <alignment horizontal="right" vertical="center" wrapText="1"/>
    </xf>
    <xf numFmtId="164" fontId="15" fillId="0" borderId="1" xfId="15" applyNumberFormat="1" applyFont="1" applyFill="1" applyBorder="1" applyAlignment="1">
      <alignment horizontal="center" vertical="center"/>
    </xf>
    <xf numFmtId="0" fontId="7" fillId="0" borderId="1" xfId="12" applyFont="1" applyFill="1" applyBorder="1" applyAlignment="1">
      <alignment horizontal="right" vertical="center" wrapText="1"/>
    </xf>
    <xf numFmtId="49" fontId="16" fillId="0" borderId="1" xfId="12" applyNumberFormat="1" applyFont="1" applyBorder="1" applyAlignment="1">
      <alignment vertical="top" wrapText="1"/>
    </xf>
    <xf numFmtId="1" fontId="17" fillId="0" borderId="1" xfId="12" applyNumberFormat="1" applyFont="1" applyFill="1" applyBorder="1" applyAlignment="1">
      <alignment horizontal="center" vertical="center" wrapText="1"/>
    </xf>
    <xf numFmtId="1" fontId="17" fillId="0" borderId="1" xfId="12" applyNumberFormat="1" applyFont="1" applyBorder="1" applyAlignment="1">
      <alignment horizontal="center" vertical="center" wrapText="1"/>
    </xf>
    <xf numFmtId="164" fontId="15" fillId="0" borderId="1" xfId="14" applyNumberFormat="1" applyFont="1" applyBorder="1" applyAlignment="1">
      <alignment horizontal="center" vertical="center" wrapText="1"/>
    </xf>
    <xf numFmtId="49" fontId="9" fillId="0" borderId="3" xfId="12" applyNumberFormat="1" applyFont="1" applyBorder="1" applyAlignment="1">
      <alignment vertical="center" wrapText="1"/>
    </xf>
    <xf numFmtId="1" fontId="9" fillId="0" borderId="3" xfId="12" applyNumberFormat="1" applyFont="1" applyBorder="1" applyAlignment="1">
      <alignment horizontal="center" vertical="center" wrapText="1"/>
    </xf>
    <xf numFmtId="49" fontId="18" fillId="0" borderId="3" xfId="12" applyNumberFormat="1" applyFont="1" applyBorder="1" applyAlignment="1">
      <alignment horizontal="center" vertical="center" wrapText="1"/>
    </xf>
    <xf numFmtId="49" fontId="18" fillId="0" borderId="3" xfId="12" applyNumberFormat="1" applyFont="1" applyFill="1" applyBorder="1" applyAlignment="1">
      <alignment horizontal="center" vertical="center" wrapText="1"/>
    </xf>
    <xf numFmtId="0" fontId="18" fillId="0" borderId="3" xfId="12" applyNumberFormat="1" applyFont="1" applyBorder="1" applyAlignment="1">
      <alignment horizontal="center" vertical="center" wrapText="1"/>
    </xf>
    <xf numFmtId="0" fontId="18" fillId="0" borderId="3" xfId="14" applyNumberFormat="1" applyFont="1" applyFill="1" applyBorder="1" applyAlignment="1">
      <alignment horizontal="center" vertical="center" wrapText="1"/>
    </xf>
    <xf numFmtId="0" fontId="5" fillId="0" borderId="3" xfId="12" applyFont="1" applyBorder="1" applyAlignment="1">
      <alignment horizontal="center" vertical="center" wrapText="1"/>
    </xf>
    <xf numFmtId="0" fontId="1" fillId="0" borderId="3" xfId="12" applyBorder="1" applyAlignment="1">
      <alignment horizontal="center" vertical="center" wrapText="1"/>
    </xf>
    <xf numFmtId="1" fontId="5" fillId="0" borderId="3" xfId="12" applyNumberFormat="1" applyFont="1" applyBorder="1" applyAlignment="1">
      <alignment horizontal="center" vertical="center" wrapText="1"/>
    </xf>
    <xf numFmtId="49" fontId="17" fillId="0" borderId="1" xfId="12" applyNumberFormat="1" applyFont="1" applyBorder="1" applyAlignment="1">
      <alignment vertical="center" wrapText="1"/>
    </xf>
    <xf numFmtId="1" fontId="4" fillId="0" borderId="0" xfId="2" applyNumberFormat="1" applyProtection="1">
      <protection locked="0"/>
    </xf>
    <xf numFmtId="49" fontId="20" fillId="0" borderId="1" xfId="9" applyNumberFormat="1" applyFont="1" applyBorder="1" applyAlignment="1">
      <alignment vertical="center" wrapText="1"/>
    </xf>
    <xf numFmtId="49" fontId="9" fillId="0" borderId="1" xfId="12" applyNumberFormat="1" applyFont="1" applyBorder="1" applyAlignment="1">
      <alignment vertical="center" wrapText="1"/>
    </xf>
    <xf numFmtId="1" fontId="9" fillId="0" borderId="1" xfId="12" applyNumberFormat="1" applyFont="1" applyBorder="1" applyAlignment="1">
      <alignment horizontal="center" vertical="center" wrapText="1"/>
    </xf>
    <xf numFmtId="49" fontId="18" fillId="0" borderId="1" xfId="12" applyNumberFormat="1" applyFont="1" applyBorder="1" applyAlignment="1">
      <alignment horizontal="center" vertical="center" wrapText="1"/>
    </xf>
    <xf numFmtId="49" fontId="18" fillId="0" borderId="1" xfId="12" applyNumberFormat="1" applyFont="1" applyFill="1" applyBorder="1" applyAlignment="1">
      <alignment horizontal="center" vertical="center" wrapText="1"/>
    </xf>
    <xf numFmtId="0" fontId="18" fillId="0" borderId="1" xfId="12" applyNumberFormat="1" applyFont="1" applyBorder="1" applyAlignment="1">
      <alignment horizontal="center" vertical="center" wrapText="1"/>
    </xf>
    <xf numFmtId="0" fontId="18" fillId="0" borderId="1" xfId="14" applyNumberFormat="1" applyFont="1" applyFill="1" applyBorder="1" applyAlignment="1">
      <alignment horizontal="center" vertical="center" wrapText="1"/>
    </xf>
    <xf numFmtId="0" fontId="5" fillId="0" borderId="1" xfId="12" applyFont="1" applyBorder="1" applyAlignment="1">
      <alignment horizontal="center" vertical="center" wrapText="1"/>
    </xf>
    <xf numFmtId="0" fontId="1" fillId="0" borderId="1" xfId="12" applyBorder="1" applyAlignment="1">
      <alignment horizontal="center" vertical="center" wrapText="1"/>
    </xf>
    <xf numFmtId="1" fontId="5" fillId="0" borderId="1" xfId="12" applyNumberFormat="1" applyFont="1" applyBorder="1" applyAlignment="1">
      <alignment horizontal="center" vertical="center" wrapText="1"/>
    </xf>
    <xf numFmtId="1" fontId="17" fillId="0" borderId="1" xfId="12" applyNumberFormat="1" applyFont="1" applyBorder="1" applyAlignment="1">
      <alignment vertical="center" wrapText="1"/>
    </xf>
    <xf numFmtId="49" fontId="16" fillId="0" borderId="1" xfId="12" applyNumberFormat="1" applyFont="1" applyBorder="1" applyAlignment="1">
      <alignment vertical="center" wrapText="1"/>
    </xf>
    <xf numFmtId="1" fontId="15" fillId="0" borderId="1" xfId="12" applyNumberFormat="1" applyFont="1" applyBorder="1" applyAlignment="1">
      <alignment horizontal="center" vertical="center" wrapText="1"/>
    </xf>
    <xf numFmtId="49" fontId="17" fillId="0" borderId="1" xfId="12" applyNumberFormat="1" applyFont="1" applyBorder="1" applyAlignment="1">
      <alignment horizontal="center" vertical="center" wrapText="1"/>
    </xf>
    <xf numFmtId="0" fontId="18" fillId="0" borderId="1" xfId="12" applyNumberFormat="1" applyFont="1" applyFill="1" applyBorder="1" applyAlignment="1">
      <alignment horizontal="center" vertical="center" wrapText="1"/>
    </xf>
    <xf numFmtId="49" fontId="9" fillId="0" borderId="1" xfId="12" applyNumberFormat="1" applyFont="1" applyBorder="1" applyAlignment="1">
      <alignment vertical="top" wrapText="1"/>
    </xf>
    <xf numFmtId="1" fontId="15" fillId="0" borderId="1" xfId="12" applyNumberFormat="1" applyFont="1" applyFill="1" applyBorder="1" applyAlignment="1">
      <alignment horizontal="center" vertical="center" wrapText="1"/>
    </xf>
    <xf numFmtId="0" fontId="5" fillId="0" borderId="1" xfId="12" applyNumberFormat="1" applyFont="1" applyBorder="1" applyAlignment="1">
      <alignment horizontal="center" vertical="center" wrapText="1"/>
    </xf>
    <xf numFmtId="0" fontId="5" fillId="0" borderId="1" xfId="12" applyNumberFormat="1" applyFont="1" applyFill="1" applyBorder="1" applyAlignment="1">
      <alignment horizontal="center" vertical="center" wrapText="1"/>
    </xf>
    <xf numFmtId="49" fontId="9" fillId="0" borderId="1" xfId="12" applyNumberFormat="1" applyFont="1" applyBorder="1" applyAlignment="1">
      <alignment horizontal="left" vertical="center" wrapText="1"/>
    </xf>
    <xf numFmtId="0" fontId="5" fillId="0" borderId="1" xfId="12" applyFont="1" applyFill="1" applyBorder="1" applyAlignment="1">
      <alignment horizontal="center" vertical="center" wrapText="1"/>
    </xf>
    <xf numFmtId="49" fontId="9" fillId="0" borderId="1" xfId="12" applyNumberFormat="1" applyFont="1" applyFill="1" applyBorder="1" applyAlignment="1">
      <alignment vertical="center" wrapText="1"/>
    </xf>
    <xf numFmtId="1" fontId="9" fillId="0" borderId="1" xfId="12" applyNumberFormat="1" applyFont="1" applyFill="1" applyBorder="1" applyAlignment="1">
      <alignment horizontal="center" vertical="center" wrapText="1"/>
    </xf>
    <xf numFmtId="9" fontId="13" fillId="0" borderId="1" xfId="14" applyNumberFormat="1" applyFont="1" applyBorder="1" applyAlignment="1">
      <alignment horizontal="center" vertical="center" wrapText="1"/>
    </xf>
    <xf numFmtId="49" fontId="16" fillId="0" borderId="1" xfId="12" applyNumberFormat="1" applyFont="1" applyFill="1" applyBorder="1" applyAlignment="1">
      <alignment vertical="center" wrapText="1"/>
    </xf>
    <xf numFmtId="49" fontId="17" fillId="0" borderId="1" xfId="12" applyNumberFormat="1" applyFont="1" applyFill="1" applyBorder="1" applyAlignment="1">
      <alignment horizontal="center" vertical="center" wrapText="1"/>
    </xf>
    <xf numFmtId="49" fontId="9" fillId="0" borderId="1" xfId="12" applyNumberFormat="1" applyFont="1" applyFill="1" applyBorder="1" applyAlignment="1">
      <alignment vertical="top" wrapText="1"/>
    </xf>
    <xf numFmtId="49" fontId="16" fillId="0" borderId="1" xfId="12" applyNumberFormat="1" applyFont="1" applyFill="1" applyBorder="1" applyAlignment="1">
      <alignment vertical="top" wrapText="1"/>
    </xf>
    <xf numFmtId="49" fontId="9" fillId="0" borderId="3" xfId="12" applyNumberFormat="1" applyFont="1" applyFill="1" applyBorder="1" applyAlignment="1">
      <alignment vertical="center" wrapText="1"/>
    </xf>
    <xf numFmtId="0" fontId="18" fillId="0" borderId="3" xfId="12" applyNumberFormat="1" applyFont="1" applyFill="1" applyBorder="1" applyAlignment="1">
      <alignment horizontal="center" vertical="center" wrapText="1"/>
    </xf>
    <xf numFmtId="0" fontId="9" fillId="0" borderId="1" xfId="12" applyFont="1" applyBorder="1" applyAlignment="1">
      <alignment horizontal="center" vertical="center" wrapText="1"/>
    </xf>
    <xf numFmtId="0" fontId="17" fillId="0" borderId="1" xfId="12" applyNumberFormat="1" applyFont="1" applyFill="1" applyBorder="1" applyAlignment="1">
      <alignment horizontal="center" vertical="center" wrapText="1"/>
    </xf>
    <xf numFmtId="0" fontId="17" fillId="0" borderId="1" xfId="12" applyNumberFormat="1" applyFont="1" applyBorder="1" applyAlignment="1">
      <alignment horizontal="center" vertical="center" wrapText="1"/>
    </xf>
    <xf numFmtId="49" fontId="21" fillId="0" borderId="1" xfId="12" applyNumberFormat="1" applyFont="1" applyFill="1" applyBorder="1" applyAlignment="1">
      <alignment vertical="center" wrapText="1"/>
    </xf>
    <xf numFmtId="1" fontId="7" fillId="0" borderId="1" xfId="12" applyNumberFormat="1" applyFont="1" applyFill="1" applyBorder="1" applyAlignment="1">
      <alignment horizontal="center" vertical="center" wrapText="1"/>
    </xf>
    <xf numFmtId="49" fontId="9" fillId="0" borderId="1" xfId="12" applyNumberFormat="1" applyFont="1" applyFill="1" applyBorder="1" applyAlignment="1">
      <alignment wrapText="1"/>
    </xf>
    <xf numFmtId="0" fontId="3" fillId="0" borderId="1" xfId="12" applyFont="1" applyBorder="1" applyAlignment="1">
      <alignment horizontal="center" vertical="center" wrapText="1"/>
    </xf>
    <xf numFmtId="49" fontId="16" fillId="0" borderId="1" xfId="12" applyNumberFormat="1" applyFont="1" applyFill="1" applyBorder="1" applyAlignment="1">
      <alignment wrapText="1"/>
    </xf>
    <xf numFmtId="49" fontId="9" fillId="0" borderId="1" xfId="12" applyNumberFormat="1" applyFont="1" applyFill="1" applyBorder="1" applyAlignment="1">
      <alignment horizontal="left" vertical="top" wrapText="1"/>
    </xf>
    <xf numFmtId="49" fontId="16" fillId="0" borderId="3" xfId="12" applyNumberFormat="1" applyFont="1" applyFill="1" applyBorder="1" applyAlignment="1">
      <alignment vertical="top" wrapText="1"/>
    </xf>
    <xf numFmtId="1" fontId="17" fillId="0" borderId="3" xfId="12" applyNumberFormat="1" applyFont="1" applyFill="1" applyBorder="1" applyAlignment="1">
      <alignment horizontal="center" vertical="center" wrapText="1"/>
    </xf>
    <xf numFmtId="1" fontId="17" fillId="0" borderId="3" xfId="12" applyNumberFormat="1" applyFont="1" applyBorder="1" applyAlignment="1">
      <alignment horizontal="center" vertical="center" wrapText="1"/>
    </xf>
    <xf numFmtId="1" fontId="5" fillId="0" borderId="1" xfId="12" applyNumberFormat="1" applyFont="1" applyBorder="1" applyAlignment="1">
      <alignment horizontal="center" vertical="top" wrapText="1"/>
    </xf>
    <xf numFmtId="49" fontId="17" fillId="0" borderId="1" xfId="12" applyNumberFormat="1" applyFont="1" applyBorder="1" applyAlignment="1">
      <alignment vertical="top" wrapText="1"/>
    </xf>
    <xf numFmtId="0" fontId="9" fillId="0" borderId="0" xfId="12" applyFont="1" applyFill="1" applyAlignment="1">
      <alignment vertical="top" wrapText="1"/>
    </xf>
    <xf numFmtId="49" fontId="9" fillId="0" borderId="1" xfId="13" applyNumberFormat="1" applyFont="1" applyFill="1" applyBorder="1" applyAlignment="1">
      <alignment vertical="top" wrapText="1"/>
    </xf>
    <xf numFmtId="49" fontId="9" fillId="0" borderId="0" xfId="12" applyNumberFormat="1" applyFont="1" applyFill="1" applyBorder="1" applyAlignment="1">
      <alignment vertical="top" wrapText="1"/>
    </xf>
    <xf numFmtId="1" fontId="9" fillId="0" borderId="0" xfId="12" applyNumberFormat="1" applyFont="1" applyFill="1" applyBorder="1" applyAlignment="1">
      <alignment horizontal="center" vertical="center" wrapText="1"/>
    </xf>
    <xf numFmtId="49" fontId="18" fillId="0" borderId="0" xfId="12" applyNumberFormat="1" applyFont="1" applyFill="1" applyBorder="1" applyAlignment="1">
      <alignment horizontal="center" vertical="center" wrapText="1"/>
    </xf>
    <xf numFmtId="49" fontId="18" fillId="0" borderId="0" xfId="12" applyNumberFormat="1" applyFont="1" applyBorder="1" applyAlignment="1">
      <alignment horizontal="center" vertical="center" wrapText="1"/>
    </xf>
    <xf numFmtId="0" fontId="18" fillId="0" borderId="0" xfId="12" applyNumberFormat="1" applyFont="1" applyBorder="1" applyAlignment="1">
      <alignment horizontal="center" vertical="center" wrapText="1"/>
    </xf>
    <xf numFmtId="164" fontId="13" fillId="0" borderId="0" xfId="14" applyNumberFormat="1" applyFont="1" applyBorder="1" applyAlignment="1">
      <alignment horizontal="center" vertical="center" wrapText="1"/>
    </xf>
    <xf numFmtId="0" fontId="18" fillId="0" borderId="0" xfId="14" applyNumberFormat="1" applyFont="1" applyFill="1" applyBorder="1" applyAlignment="1">
      <alignment horizontal="center" vertical="center" wrapText="1"/>
    </xf>
    <xf numFmtId="164" fontId="15" fillId="0" borderId="0" xfId="14" applyNumberFormat="1" applyFont="1" applyBorder="1" applyAlignment="1">
      <alignment horizontal="center" vertical="center" wrapText="1"/>
    </xf>
    <xf numFmtId="1" fontId="13" fillId="0" borderId="0" xfId="12" applyNumberFormat="1" applyFont="1" applyFill="1" applyBorder="1" applyAlignment="1">
      <alignment horizontal="center" vertical="center" wrapText="1"/>
    </xf>
    <xf numFmtId="164" fontId="13" fillId="0" borderId="0" xfId="12" applyNumberFormat="1" applyFont="1" applyBorder="1" applyAlignment="1">
      <alignment horizontal="center" vertical="center" wrapText="1"/>
    </xf>
    <xf numFmtId="0" fontId="5" fillId="0" borderId="0" xfId="12" applyFont="1" applyBorder="1" applyAlignment="1">
      <alignment horizontal="center" vertical="center" wrapText="1"/>
    </xf>
    <xf numFmtId="0" fontId="9" fillId="0" borderId="0" xfId="12" applyFont="1" applyBorder="1" applyAlignment="1">
      <alignment horizontal="center" vertical="center" wrapText="1"/>
    </xf>
    <xf numFmtId="1" fontId="15" fillId="0" borderId="0" xfId="12" applyNumberFormat="1" applyFont="1" applyBorder="1" applyAlignment="1">
      <alignment horizontal="center" vertical="center" wrapText="1"/>
    </xf>
    <xf numFmtId="9" fontId="13" fillId="0" borderId="0" xfId="12" applyNumberFormat="1" applyFont="1" applyBorder="1" applyAlignment="1">
      <alignment horizontal="center" vertical="center" wrapText="1"/>
    </xf>
    <xf numFmtId="1" fontId="5" fillId="0" borderId="0" xfId="12" applyNumberFormat="1" applyFont="1" applyBorder="1" applyAlignment="1">
      <alignment horizontal="center" vertical="center" wrapText="1"/>
    </xf>
    <xf numFmtId="164" fontId="15" fillId="0" borderId="0" xfId="15" applyNumberFormat="1" applyFont="1" applyBorder="1" applyAlignment="1">
      <alignment horizontal="center" vertical="center"/>
    </xf>
    <xf numFmtId="0" fontId="4" fillId="0" borderId="0" xfId="2" applyBorder="1" applyProtection="1">
      <protection locked="0"/>
    </xf>
    <xf numFmtId="49" fontId="9" fillId="0" borderId="0" xfId="12" applyNumberFormat="1" applyFont="1" applyBorder="1" applyAlignment="1">
      <alignment vertical="top" wrapText="1"/>
    </xf>
    <xf numFmtId="49" fontId="9" fillId="0" borderId="0" xfId="12" applyNumberFormat="1" applyFont="1" applyBorder="1" applyAlignment="1">
      <alignment horizontal="center" vertical="top" wrapText="1"/>
    </xf>
    <xf numFmtId="0" fontId="6" fillId="0" borderId="4" xfId="12" applyNumberFormat="1" applyFont="1" applyBorder="1" applyAlignment="1">
      <alignment horizontal="centerContinuous" vertical="top" wrapText="1"/>
    </xf>
    <xf numFmtId="0" fontId="6" fillId="0" borderId="4" xfId="12" applyNumberFormat="1" applyFont="1" applyFill="1" applyBorder="1" applyAlignment="1">
      <alignment horizontal="centerContinuous" vertical="top" wrapText="1"/>
    </xf>
    <xf numFmtId="0" fontId="5" fillId="0" borderId="0" xfId="12" applyFont="1" applyBorder="1" applyAlignment="1">
      <alignment horizontal="center" vertical="top" wrapText="1"/>
    </xf>
    <xf numFmtId="164" fontId="15" fillId="0" borderId="0" xfId="12" applyNumberFormat="1" applyFont="1" applyBorder="1" applyAlignment="1">
      <alignment horizontal="center" vertical="top" wrapText="1"/>
    </xf>
    <xf numFmtId="1" fontId="5" fillId="0" borderId="0" xfId="12" applyNumberFormat="1" applyFont="1" applyBorder="1" applyAlignment="1">
      <alignment horizontal="center" vertical="top" wrapText="1"/>
    </xf>
    <xf numFmtId="0" fontId="5" fillId="0" borderId="0" xfId="12" applyFont="1" applyAlignment="1">
      <alignment vertical="top" wrapText="1"/>
    </xf>
    <xf numFmtId="0" fontId="16" fillId="2" borderId="1" xfId="12" applyFont="1" applyFill="1" applyBorder="1" applyAlignment="1">
      <alignment vertical="top" wrapText="1"/>
    </xf>
    <xf numFmtId="1" fontId="16" fillId="0" borderId="1" xfId="12" applyNumberFormat="1" applyFont="1" applyBorder="1" applyAlignment="1">
      <alignment horizontal="center" vertical="center" wrapText="1"/>
    </xf>
    <xf numFmtId="1" fontId="16" fillId="0" borderId="1" xfId="12" applyNumberFormat="1" applyFont="1" applyFill="1" applyBorder="1" applyAlignment="1">
      <alignment horizontal="center" vertical="center" wrapText="1"/>
    </xf>
    <xf numFmtId="9" fontId="13" fillId="0" borderId="1" xfId="14" applyFont="1" applyBorder="1" applyAlignment="1">
      <alignment horizontal="center" vertical="center" wrapText="1"/>
    </xf>
    <xf numFmtId="1" fontId="13" fillId="0" borderId="1" xfId="12" applyNumberFormat="1" applyFont="1" applyBorder="1" applyAlignment="1">
      <alignment horizontal="center" vertical="center" wrapText="1"/>
    </xf>
    <xf numFmtId="0" fontId="9" fillId="0" borderId="5" xfId="13" applyFont="1" applyBorder="1" applyAlignment="1">
      <alignment vertical="center" wrapText="1"/>
    </xf>
    <xf numFmtId="0" fontId="3" fillId="0" borderId="1" xfId="13" applyFont="1" applyFill="1" applyBorder="1" applyAlignment="1">
      <alignment horizontal="center" vertical="center" wrapText="1"/>
    </xf>
    <xf numFmtId="0" fontId="5" fillId="0" borderId="1" xfId="12" applyFont="1" applyBorder="1" applyAlignment="1">
      <alignment vertical="center"/>
    </xf>
    <xf numFmtId="0" fontId="3" fillId="0" borderId="1" xfId="13" applyFont="1" applyBorder="1" applyAlignment="1">
      <alignment horizontal="center" vertical="center" wrapText="1"/>
    </xf>
    <xf numFmtId="164" fontId="5" fillId="0" borderId="1" xfId="15" applyNumberFormat="1" applyFont="1" applyBorder="1" applyAlignment="1">
      <alignment horizontal="center" vertical="center"/>
    </xf>
    <xf numFmtId="0" fontId="15" fillId="0" borderId="1" xfId="12" applyFont="1" applyBorder="1" applyAlignment="1">
      <alignment horizontal="center" vertical="center" wrapText="1"/>
    </xf>
    <xf numFmtId="164" fontId="15" fillId="0" borderId="1" xfId="12" applyNumberFormat="1" applyFont="1" applyBorder="1" applyAlignment="1">
      <alignment vertical="center" wrapText="1"/>
    </xf>
    <xf numFmtId="0" fontId="9" fillId="0" borderId="5" xfId="13" applyFont="1" applyFill="1" applyBorder="1" applyAlignment="1">
      <alignment vertical="center" wrapText="1"/>
    </xf>
    <xf numFmtId="0" fontId="5" fillId="2" borderId="1" xfId="12" applyFont="1" applyFill="1" applyBorder="1" applyAlignment="1">
      <alignment horizontal="center" vertical="center" wrapText="1"/>
    </xf>
    <xf numFmtId="0" fontId="9" fillId="0" borderId="1" xfId="13" applyFont="1" applyFill="1" applyBorder="1" applyAlignment="1">
      <alignment vertical="center" wrapText="1"/>
    </xf>
    <xf numFmtId="0" fontId="9" fillId="0" borderId="4" xfId="13" applyFont="1" applyFill="1" applyBorder="1" applyAlignment="1">
      <alignment vertical="top" wrapText="1"/>
    </xf>
    <xf numFmtId="0" fontId="9" fillId="0" borderId="4" xfId="13" applyFont="1" applyFill="1" applyBorder="1" applyAlignment="1">
      <alignment horizontal="center" vertical="top" wrapText="1"/>
    </xf>
    <xf numFmtId="9" fontId="15" fillId="0" borderId="0" xfId="12" applyNumberFormat="1" applyFont="1" applyBorder="1" applyAlignment="1">
      <alignment horizontal="center" vertical="top" wrapText="1"/>
    </xf>
    <xf numFmtId="0" fontId="16" fillId="0" borderId="1" xfId="12" applyFont="1" applyBorder="1" applyAlignment="1">
      <alignment vertical="top" wrapText="1"/>
    </xf>
    <xf numFmtId="1" fontId="16" fillId="0" borderId="1" xfId="12" applyNumberFormat="1" applyFont="1" applyBorder="1" applyAlignment="1">
      <alignment horizontal="center" vertical="top" wrapText="1"/>
    </xf>
    <xf numFmtId="1" fontId="16" fillId="0" borderId="1" xfId="12" applyNumberFormat="1" applyFont="1" applyFill="1" applyBorder="1" applyAlignment="1">
      <alignment horizontal="center" vertical="top" wrapText="1"/>
    </xf>
    <xf numFmtId="164" fontId="13" fillId="0" borderId="1" xfId="14" applyNumberFormat="1" applyFont="1" applyBorder="1" applyAlignment="1">
      <alignment horizontal="center" vertical="top" wrapText="1"/>
    </xf>
    <xf numFmtId="164" fontId="13" fillId="0" borderId="1" xfId="12" applyNumberFormat="1" applyFont="1" applyBorder="1" applyAlignment="1">
      <alignment horizontal="center" vertical="top" wrapText="1"/>
    </xf>
    <xf numFmtId="9" fontId="13" fillId="0" borderId="1" xfId="12" applyNumberFormat="1" applyFont="1" applyBorder="1" applyAlignment="1">
      <alignment horizontal="center" vertical="top" wrapText="1"/>
    </xf>
    <xf numFmtId="0" fontId="9" fillId="0" borderId="1" xfId="12" applyFont="1" applyBorder="1" applyAlignment="1">
      <alignment vertical="top" wrapText="1"/>
    </xf>
    <xf numFmtId="0" fontId="9" fillId="0" borderId="1" xfId="14" applyNumberFormat="1" applyFont="1" applyFill="1" applyBorder="1" applyAlignment="1">
      <alignment horizontal="center" vertical="center" wrapText="1"/>
    </xf>
    <xf numFmtId="0" fontId="9" fillId="0" borderId="1" xfId="12" applyFont="1" applyBorder="1" applyAlignment="1">
      <alignment horizontal="center" vertical="top" wrapText="1"/>
    </xf>
    <xf numFmtId="1" fontId="9" fillId="0" borderId="1" xfId="12" applyNumberFormat="1" applyFont="1" applyBorder="1" applyAlignment="1">
      <alignment horizontal="center" vertical="top" wrapText="1"/>
    </xf>
    <xf numFmtId="0" fontId="9" fillId="0" borderId="5" xfId="13" applyFont="1" applyBorder="1" applyAlignment="1">
      <alignment vertical="top" wrapText="1"/>
    </xf>
    <xf numFmtId="1" fontId="9" fillId="0" borderId="0" xfId="12" applyNumberFormat="1" applyFont="1" applyBorder="1" applyAlignment="1">
      <alignment horizontal="center" vertical="top" wrapText="1"/>
    </xf>
    <xf numFmtId="0" fontId="9" fillId="0" borderId="0" xfId="12" applyFont="1" applyBorder="1" applyAlignment="1">
      <alignment horizontal="center" vertical="top" wrapText="1"/>
    </xf>
    <xf numFmtId="0" fontId="6" fillId="0" borderId="0" xfId="12" applyFont="1" applyBorder="1" applyAlignment="1">
      <alignment horizontal="centerContinuous" vertical="top" wrapText="1"/>
    </xf>
    <xf numFmtId="0" fontId="6" fillId="0" borderId="0" xfId="12" applyFont="1" applyFill="1" applyBorder="1" applyAlignment="1">
      <alignment horizontal="centerContinuous" vertical="top" wrapText="1"/>
    </xf>
    <xf numFmtId="9" fontId="7" fillId="0" borderId="0" xfId="12" applyNumberFormat="1" applyFont="1" applyBorder="1" applyAlignment="1">
      <alignment horizontal="center" vertical="top" wrapText="1"/>
    </xf>
    <xf numFmtId="49" fontId="16" fillId="2" borderId="1" xfId="12" applyNumberFormat="1" applyFont="1" applyFill="1" applyBorder="1" applyAlignment="1">
      <alignment horizontal="center" vertical="center" wrapText="1"/>
    </xf>
    <xf numFmtId="1" fontId="13" fillId="0" borderId="1" xfId="11" applyNumberFormat="1" applyFont="1" applyBorder="1" applyAlignment="1">
      <alignment horizontal="center" vertical="center" wrapText="1"/>
    </xf>
    <xf numFmtId="1" fontId="13" fillId="0" borderId="1" xfId="11" applyNumberFormat="1" applyFont="1" applyFill="1" applyBorder="1" applyAlignment="1">
      <alignment horizontal="center" vertical="center" wrapText="1"/>
    </xf>
    <xf numFmtId="164" fontId="13" fillId="0" borderId="1" xfId="15" applyNumberFormat="1" applyFont="1" applyBorder="1" applyAlignment="1">
      <alignment horizontal="center" vertical="center" wrapText="1"/>
    </xf>
    <xf numFmtId="49" fontId="16" fillId="2" borderId="1" xfId="9" applyNumberFormat="1" applyFont="1" applyFill="1" applyBorder="1" applyAlignment="1">
      <alignment horizontal="left" vertical="center"/>
    </xf>
    <xf numFmtId="0" fontId="13" fillId="0" borderId="1" xfId="11" applyFont="1" applyBorder="1" applyAlignment="1">
      <alignment horizontal="center" vertical="center" wrapText="1"/>
    </xf>
    <xf numFmtId="0" fontId="13" fillId="0" borderId="1" xfId="11" applyFont="1" applyFill="1" applyBorder="1" applyAlignment="1">
      <alignment horizontal="center" vertical="center" wrapText="1"/>
    </xf>
    <xf numFmtId="1" fontId="13" fillId="0" borderId="1" xfId="12" applyNumberFormat="1" applyFont="1" applyBorder="1" applyAlignment="1">
      <alignment horizontal="center"/>
    </xf>
    <xf numFmtId="1" fontId="13" fillId="0" borderId="1" xfId="12" applyNumberFormat="1" applyFont="1" applyFill="1" applyBorder="1" applyAlignment="1">
      <alignment horizontal="center"/>
    </xf>
    <xf numFmtId="0" fontId="22" fillId="0" borderId="1" xfId="9" applyFont="1" applyBorder="1" applyAlignment="1" applyProtection="1">
      <alignment vertical="top"/>
      <protection locked="0"/>
    </xf>
    <xf numFmtId="0" fontId="22" fillId="0" borderId="1" xfId="9" applyFont="1" applyBorder="1" applyAlignment="1">
      <alignment horizontal="center" vertical="top"/>
    </xf>
    <xf numFmtId="0" fontId="3" fillId="0" borderId="1" xfId="12" applyFont="1" applyBorder="1" applyAlignment="1">
      <alignment vertical="top"/>
    </xf>
    <xf numFmtId="0" fontId="22" fillId="0" borderId="1" xfId="9" applyFont="1" applyFill="1" applyBorder="1" applyAlignment="1">
      <alignment horizontal="center" vertical="top"/>
    </xf>
    <xf numFmtId="0" fontId="3" fillId="0" borderId="1" xfId="12" applyNumberFormat="1" applyFont="1" applyBorder="1" applyAlignment="1">
      <alignment horizontal="center" vertical="top"/>
    </xf>
    <xf numFmtId="164" fontId="13" fillId="0" borderId="1" xfId="15" applyNumberFormat="1" applyFont="1" applyBorder="1" applyAlignment="1">
      <alignment horizontal="center" vertical="top" wrapText="1"/>
    </xf>
    <xf numFmtId="0" fontId="3" fillId="0" borderId="1" xfId="12" applyNumberFormat="1" applyFont="1" applyFill="1" applyBorder="1" applyAlignment="1">
      <alignment horizontal="center" vertical="top"/>
    </xf>
    <xf numFmtId="1" fontId="13" fillId="0" borderId="1" xfId="12" applyNumberFormat="1" applyFont="1" applyFill="1" applyBorder="1" applyAlignment="1">
      <alignment horizontal="center" vertical="top" wrapText="1"/>
    </xf>
    <xf numFmtId="0" fontId="3" fillId="0" borderId="1" xfId="12" applyFont="1" applyBorder="1" applyAlignment="1">
      <alignment horizontal="center" vertical="top"/>
    </xf>
    <xf numFmtId="1" fontId="3" fillId="0" borderId="1" xfId="12" applyNumberFormat="1" applyFont="1" applyBorder="1" applyAlignment="1">
      <alignment horizontal="center" vertical="top"/>
    </xf>
    <xf numFmtId="1" fontId="13" fillId="0" borderId="1" xfId="12" applyNumberFormat="1" applyFont="1" applyBorder="1" applyAlignment="1">
      <alignment horizontal="center" vertical="top"/>
    </xf>
    <xf numFmtId="164" fontId="7" fillId="0" borderId="1" xfId="15" applyNumberFormat="1" applyFont="1" applyBorder="1" applyAlignment="1">
      <alignment horizontal="center" vertical="top"/>
    </xf>
    <xf numFmtId="0" fontId="22" fillId="0" borderId="1" xfId="9" applyFont="1" applyBorder="1" applyAlignment="1">
      <alignment vertical="top" wrapText="1"/>
    </xf>
    <xf numFmtId="0" fontId="23" fillId="0" borderId="1" xfId="9" applyFont="1" applyBorder="1" applyAlignment="1">
      <alignment horizontal="center" vertical="top"/>
    </xf>
    <xf numFmtId="1" fontId="1" fillId="0" borderId="1" xfId="12" applyNumberFormat="1" applyFont="1" applyBorder="1" applyAlignment="1">
      <alignment horizontal="center" vertical="top"/>
    </xf>
    <xf numFmtId="1" fontId="1" fillId="0" borderId="1" xfId="12" applyNumberFormat="1" applyFont="1" applyFill="1" applyBorder="1" applyAlignment="1">
      <alignment horizontal="center" vertical="top"/>
    </xf>
    <xf numFmtId="164" fontId="15" fillId="0" borderId="1" xfId="15" applyNumberFormat="1" applyFont="1" applyBorder="1" applyAlignment="1">
      <alignment horizontal="center" vertical="top"/>
    </xf>
    <xf numFmtId="0" fontId="24" fillId="0" borderId="1" xfId="9" applyFont="1" applyBorder="1" applyAlignment="1">
      <alignment horizontal="center" vertical="top"/>
    </xf>
    <xf numFmtId="1" fontId="3" fillId="0" borderId="1" xfId="12" applyNumberFormat="1" applyFont="1" applyFill="1" applyBorder="1" applyAlignment="1">
      <alignment horizontal="center" vertical="top"/>
    </xf>
    <xf numFmtId="0" fontId="25" fillId="0" borderId="1" xfId="9" applyFont="1" applyBorder="1" applyAlignment="1">
      <alignment horizontal="center" vertical="top"/>
    </xf>
    <xf numFmtId="1" fontId="17" fillId="0" borderId="1" xfId="12" applyNumberFormat="1" applyFont="1" applyBorder="1" applyAlignment="1">
      <alignment horizontal="center" vertical="top" wrapText="1"/>
    </xf>
    <xf numFmtId="164" fontId="5" fillId="0" borderId="1" xfId="15" applyNumberFormat="1" applyFont="1" applyBorder="1" applyAlignment="1">
      <alignment horizontal="center" vertical="top"/>
    </xf>
    <xf numFmtId="0" fontId="1" fillId="0" borderId="1" xfId="12" applyNumberFormat="1" applyFont="1" applyBorder="1" applyAlignment="1">
      <alignment horizontal="center" vertical="top"/>
    </xf>
    <xf numFmtId="0" fontId="1" fillId="0" borderId="1" xfId="12" applyNumberFormat="1" applyFont="1" applyFill="1" applyBorder="1" applyAlignment="1">
      <alignment horizontal="center" vertical="top"/>
    </xf>
    <xf numFmtId="0" fontId="1" fillId="0" borderId="1" xfId="12" applyFont="1" applyBorder="1" applyAlignment="1">
      <alignment horizontal="center" vertical="top"/>
    </xf>
    <xf numFmtId="1" fontId="1" fillId="0" borderId="1" xfId="12" applyNumberFormat="1" applyFont="1" applyBorder="1" applyAlignment="1">
      <alignment vertical="top"/>
    </xf>
    <xf numFmtId="49" fontId="13" fillId="2" borderId="1" xfId="9" applyNumberFormat="1" applyFont="1" applyFill="1" applyBorder="1" applyAlignment="1">
      <alignment horizontal="left"/>
    </xf>
    <xf numFmtId="0" fontId="13" fillId="0" borderId="1" xfId="12" applyFont="1" applyBorder="1" applyAlignment="1">
      <alignment horizontal="center" vertical="center"/>
    </xf>
    <xf numFmtId="0" fontId="13" fillId="0" borderId="1" xfId="12" applyFont="1" applyFill="1" applyBorder="1" applyAlignment="1">
      <alignment horizontal="center" vertical="center"/>
    </xf>
    <xf numFmtId="1" fontId="13" fillId="0" borderId="1" xfId="12" applyNumberFormat="1" applyFont="1" applyBorder="1" applyAlignment="1">
      <alignment horizontal="center" vertical="center"/>
    </xf>
    <xf numFmtId="49" fontId="3" fillId="0" borderId="1" xfId="3" applyNumberFormat="1" applyFont="1" applyBorder="1" applyAlignment="1">
      <alignment vertical="top" wrapText="1"/>
    </xf>
    <xf numFmtId="0" fontId="3" fillId="0" borderId="1" xfId="3" applyFont="1" applyFill="1" applyBorder="1" applyAlignment="1">
      <alignment horizontal="center" vertical="center"/>
    </xf>
    <xf numFmtId="0" fontId="3" fillId="0" borderId="1" xfId="12" applyFont="1" applyBorder="1" applyAlignment="1">
      <alignment horizontal="center" vertical="center"/>
    </xf>
    <xf numFmtId="0" fontId="3" fillId="0" borderId="1" xfId="12" applyFont="1" applyFill="1" applyBorder="1" applyAlignment="1">
      <alignment horizontal="center" vertical="center"/>
    </xf>
    <xf numFmtId="0" fontId="3" fillId="0" borderId="1" xfId="12" applyNumberFormat="1" applyFont="1" applyBorder="1" applyAlignment="1">
      <alignment horizontal="center" vertical="center"/>
    </xf>
    <xf numFmtId="0" fontId="3" fillId="0" borderId="1" xfId="12" applyNumberFormat="1" applyFont="1" applyFill="1" applyBorder="1" applyAlignment="1">
      <alignment horizontal="center" vertical="center"/>
    </xf>
    <xf numFmtId="1" fontId="3" fillId="0" borderId="1" xfId="12" applyNumberFormat="1" applyFont="1" applyBorder="1" applyAlignment="1">
      <alignment horizontal="center" vertical="center"/>
    </xf>
    <xf numFmtId="1" fontId="3" fillId="0" borderId="1" xfId="12" applyNumberFormat="1" applyFont="1" applyBorder="1" applyAlignment="1">
      <alignment vertical="center"/>
    </xf>
    <xf numFmtId="0" fontId="5" fillId="0" borderId="1" xfId="12" applyFont="1" applyBorder="1"/>
    <xf numFmtId="49" fontId="3" fillId="0" borderId="0" xfId="3" applyNumberFormat="1" applyFont="1" applyBorder="1" applyAlignment="1">
      <alignment vertical="top" wrapText="1"/>
    </xf>
    <xf numFmtId="1" fontId="3" fillId="0" borderId="0" xfId="3" applyNumberFormat="1" applyFont="1" applyFill="1" applyBorder="1" applyAlignment="1">
      <alignment horizontal="center" vertical="center"/>
    </xf>
    <xf numFmtId="0" fontId="6" fillId="0" borderId="0" xfId="13" applyFont="1" applyAlignment="1">
      <alignment vertical="center" wrapText="1"/>
    </xf>
    <xf numFmtId="1" fontId="12" fillId="2" borderId="1" xfId="11" applyNumberFormat="1" applyFont="1" applyFill="1" applyBorder="1" applyAlignment="1">
      <alignment horizontal="center" vertical="center" wrapText="1"/>
    </xf>
    <xf numFmtId="49" fontId="13" fillId="0" borderId="1" xfId="12" applyNumberFormat="1" applyFont="1" applyFill="1" applyBorder="1" applyAlignment="1">
      <alignment horizontal="left" vertical="center" wrapText="1"/>
    </xf>
    <xf numFmtId="0" fontId="18" fillId="0" borderId="3" xfId="14" applyNumberFormat="1" applyFont="1" applyBorder="1" applyAlignment="1">
      <alignment horizontal="center" vertical="center" wrapText="1"/>
    </xf>
    <xf numFmtId="164" fontId="15" fillId="0" borderId="3" xfId="14" applyNumberFormat="1" applyFont="1" applyBorder="1" applyAlignment="1">
      <alignment horizontal="center" vertical="center" wrapText="1"/>
    </xf>
    <xf numFmtId="0" fontId="18" fillId="0" borderId="1" xfId="14" applyNumberFormat="1" applyFont="1" applyBorder="1" applyAlignment="1">
      <alignment horizontal="center" vertical="center" wrapText="1"/>
    </xf>
    <xf numFmtId="49" fontId="9" fillId="0" borderId="0" xfId="13" applyNumberFormat="1" applyFont="1" applyFill="1" applyBorder="1" applyAlignment="1">
      <alignment vertical="top" wrapText="1"/>
    </xf>
    <xf numFmtId="0" fontId="9" fillId="0" borderId="1" xfId="12" applyFont="1" applyFill="1" applyBorder="1" applyAlignment="1">
      <alignment vertical="top" wrapText="1"/>
    </xf>
    <xf numFmtId="0" fontId="18" fillId="0" borderId="0" xfId="14" applyNumberFormat="1" applyFont="1" applyBorder="1" applyAlignment="1">
      <alignment horizontal="center" vertical="center" wrapText="1"/>
    </xf>
    <xf numFmtId="0" fontId="1" fillId="0" borderId="0" xfId="12" applyBorder="1" applyAlignment="1">
      <alignment horizontal="center" vertical="center" wrapText="1"/>
    </xf>
    <xf numFmtId="0" fontId="9" fillId="0" borderId="1" xfId="12" applyFont="1" applyFill="1" applyBorder="1" applyAlignment="1">
      <alignment horizontal="center" vertical="top" wrapText="1"/>
    </xf>
    <xf numFmtId="0" fontId="9" fillId="0" borderId="1" xfId="14" applyNumberFormat="1" applyFont="1" applyBorder="1" applyAlignment="1">
      <alignment horizontal="center" vertical="top" wrapText="1"/>
    </xf>
    <xf numFmtId="1" fontId="13" fillId="0" borderId="1" xfId="12" applyNumberFormat="1" applyFont="1" applyBorder="1" applyAlignment="1">
      <alignment horizontal="center" vertical="top" wrapText="1"/>
    </xf>
    <xf numFmtId="0" fontId="9" fillId="0" borderId="1" xfId="12" applyNumberFormat="1" applyFont="1" applyBorder="1" applyAlignment="1">
      <alignment horizontal="center" vertical="top" wrapText="1"/>
    </xf>
    <xf numFmtId="0" fontId="9" fillId="0" borderId="1" xfId="12" applyNumberFormat="1" applyFont="1" applyFill="1" applyBorder="1" applyAlignment="1">
      <alignment horizontal="center" vertical="top" wrapText="1"/>
    </xf>
    <xf numFmtId="0" fontId="23" fillId="0" borderId="1" xfId="9" applyFont="1" applyBorder="1" applyAlignment="1">
      <alignment horizontal="center" vertical="center"/>
    </xf>
    <xf numFmtId="0" fontId="22" fillId="0" borderId="1" xfId="9" applyFont="1" applyBorder="1" applyAlignment="1">
      <alignment horizontal="center" vertical="center"/>
    </xf>
    <xf numFmtId="0" fontId="22" fillId="0" borderId="1" xfId="9" applyFont="1" applyFill="1" applyBorder="1" applyAlignment="1">
      <alignment horizontal="center" vertical="center"/>
    </xf>
    <xf numFmtId="1" fontId="1" fillId="0" borderId="1" xfId="12" applyNumberFormat="1" applyFont="1" applyBorder="1" applyAlignment="1">
      <alignment horizontal="center" vertical="center"/>
    </xf>
    <xf numFmtId="0" fontId="25" fillId="0" borderId="1" xfId="9" applyFont="1" applyBorder="1" applyAlignment="1">
      <alignment horizontal="center" vertical="center"/>
    </xf>
    <xf numFmtId="0" fontId="1" fillId="0" borderId="1" xfId="12" applyNumberFormat="1" applyFont="1" applyBorder="1" applyAlignment="1">
      <alignment horizontal="center" vertical="center"/>
    </xf>
    <xf numFmtId="0" fontId="1" fillId="0" borderId="1" xfId="12" applyFont="1" applyBorder="1" applyAlignment="1">
      <alignment horizontal="center" vertical="center"/>
    </xf>
    <xf numFmtId="1" fontId="1" fillId="0" borderId="1" xfId="12" applyNumberFormat="1" applyFont="1" applyBorder="1" applyAlignment="1">
      <alignment vertical="center"/>
    </xf>
    <xf numFmtId="0" fontId="22" fillId="0" borderId="1" xfId="9" applyFont="1" applyBorder="1" applyProtection="1">
      <protection locked="0"/>
    </xf>
    <xf numFmtId="0" fontId="3" fillId="0" borderId="1" xfId="12" applyFont="1" applyBorder="1" applyAlignment="1">
      <alignment vertical="center"/>
    </xf>
    <xf numFmtId="164" fontId="7" fillId="0" borderId="1" xfId="15" applyNumberFormat="1" applyFont="1" applyBorder="1" applyAlignment="1">
      <alignment horizontal="center"/>
    </xf>
    <xf numFmtId="0" fontId="9" fillId="0" borderId="1" xfId="12" applyNumberFormat="1" applyFont="1" applyBorder="1" applyAlignment="1">
      <alignment horizontal="center" vertical="center" wrapText="1"/>
    </xf>
    <xf numFmtId="0" fontId="6" fillId="0" borderId="0" xfId="13" applyFont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top" wrapText="1"/>
    </xf>
    <xf numFmtId="49" fontId="9" fillId="2" borderId="1" xfId="12" applyNumberFormat="1" applyFont="1" applyFill="1" applyBorder="1" applyAlignment="1">
      <alignment horizontal="center" vertical="center" wrapText="1"/>
    </xf>
    <xf numFmtId="0" fontId="3" fillId="0" borderId="1" xfId="11" applyFont="1" applyBorder="1" applyAlignment="1">
      <alignment horizontal="center" vertical="center" textRotation="90" wrapText="1"/>
    </xf>
    <xf numFmtId="0" fontId="3" fillId="0" borderId="6" xfId="12" applyFont="1" applyBorder="1" applyAlignment="1">
      <alignment horizontal="center" vertical="center"/>
    </xf>
    <xf numFmtId="0" fontId="3" fillId="0" borderId="7" xfId="12" applyFont="1" applyBorder="1" applyAlignment="1">
      <alignment horizontal="center" vertical="center"/>
    </xf>
    <xf numFmtId="0" fontId="3" fillId="0" borderId="8" xfId="12" applyFont="1" applyBorder="1" applyAlignment="1">
      <alignment horizontal="center" vertical="center"/>
    </xf>
    <xf numFmtId="0" fontId="3" fillId="0" borderId="6" xfId="12" applyFont="1" applyBorder="1" applyAlignment="1">
      <alignment horizontal="center" vertical="center" wrapText="1"/>
    </xf>
    <xf numFmtId="0" fontId="3" fillId="0" borderId="7" xfId="12" applyFont="1" applyBorder="1" applyAlignment="1">
      <alignment horizontal="center" vertical="center" wrapText="1"/>
    </xf>
    <xf numFmtId="0" fontId="3" fillId="0" borderId="8" xfId="12" applyFont="1" applyBorder="1" applyAlignment="1">
      <alignment horizontal="center" vertical="center" wrapText="1"/>
    </xf>
    <xf numFmtId="0" fontId="3" fillId="0" borderId="1" xfId="12" applyFont="1" applyBorder="1" applyAlignment="1">
      <alignment horizontal="center" vertical="center" wrapText="1"/>
    </xf>
    <xf numFmtId="0" fontId="9" fillId="0" borderId="1" xfId="11" applyFont="1" applyBorder="1" applyAlignment="1">
      <alignment horizontal="center" vertical="center" textRotation="90" wrapText="1"/>
    </xf>
    <xf numFmtId="0" fontId="10" fillId="0" borderId="1" xfId="12" applyFont="1" applyBorder="1" applyAlignment="1">
      <alignment horizontal="center" vertical="center" wrapText="1"/>
    </xf>
    <xf numFmtId="0" fontId="9" fillId="2" borderId="1" xfId="12" applyFont="1" applyFill="1" applyBorder="1" applyAlignment="1">
      <alignment horizontal="center" vertical="center" textRotation="90" wrapText="1"/>
    </xf>
    <xf numFmtId="0" fontId="9" fillId="0" borderId="1" xfId="12" applyNumberFormat="1" applyFont="1" applyBorder="1" applyAlignment="1">
      <alignment horizontal="center" vertical="center" wrapText="1"/>
    </xf>
    <xf numFmtId="0" fontId="9" fillId="0" borderId="1" xfId="11" applyFont="1" applyBorder="1" applyAlignment="1">
      <alignment horizontal="center" vertical="center" wrapText="1"/>
    </xf>
    <xf numFmtId="0" fontId="9" fillId="0" borderId="10" xfId="12" applyNumberFormat="1" applyFont="1" applyBorder="1" applyAlignment="1">
      <alignment horizontal="center" vertical="center" wrapText="1"/>
    </xf>
    <xf numFmtId="0" fontId="9" fillId="0" borderId="11" xfId="12" applyNumberFormat="1" applyFont="1" applyBorder="1" applyAlignment="1">
      <alignment horizontal="center" vertical="center" wrapText="1"/>
    </xf>
    <xf numFmtId="0" fontId="9" fillId="0" borderId="12" xfId="12" applyNumberFormat="1" applyFont="1" applyBorder="1" applyAlignment="1">
      <alignment horizontal="center" vertical="center" wrapText="1"/>
    </xf>
    <xf numFmtId="0" fontId="9" fillId="0" borderId="13" xfId="12" applyNumberFormat="1" applyFont="1" applyBorder="1" applyAlignment="1">
      <alignment horizontal="center" vertical="center" wrapText="1"/>
    </xf>
    <xf numFmtId="0" fontId="9" fillId="0" borderId="4" xfId="12" applyNumberFormat="1" applyFont="1" applyBorder="1" applyAlignment="1">
      <alignment horizontal="center" vertical="center" wrapText="1"/>
    </xf>
    <xf numFmtId="0" fontId="9" fillId="0" borderId="14" xfId="12" applyNumberFormat="1" applyFont="1" applyBorder="1" applyAlignment="1">
      <alignment horizontal="center" vertical="center" wrapText="1"/>
    </xf>
    <xf numFmtId="0" fontId="9" fillId="0" borderId="1" xfId="11" applyFont="1" applyFill="1" applyBorder="1" applyAlignment="1">
      <alignment horizontal="center" vertical="center" wrapText="1"/>
    </xf>
    <xf numFmtId="0" fontId="10" fillId="0" borderId="6" xfId="12" applyNumberFormat="1" applyFont="1" applyBorder="1" applyAlignment="1">
      <alignment horizontal="center" vertical="center" wrapText="1"/>
    </xf>
    <xf numFmtId="0" fontId="10" fillId="0" borderId="8" xfId="12" applyNumberFormat="1" applyFont="1" applyBorder="1" applyAlignment="1">
      <alignment horizontal="center" vertical="center" wrapText="1"/>
    </xf>
    <xf numFmtId="0" fontId="11" fillId="0" borderId="2" xfId="12" applyFont="1" applyBorder="1" applyAlignment="1">
      <alignment horizontal="center" vertical="center" wrapText="1"/>
    </xf>
    <xf numFmtId="0" fontId="11" fillId="0" borderId="3" xfId="12" applyFont="1" applyBorder="1" applyAlignment="1">
      <alignment horizontal="center" vertical="center" wrapText="1"/>
    </xf>
    <xf numFmtId="0" fontId="10" fillId="0" borderId="1" xfId="12" applyNumberFormat="1" applyFont="1" applyBorder="1" applyAlignment="1">
      <alignment horizontal="center" vertical="center" wrapText="1"/>
    </xf>
    <xf numFmtId="0" fontId="9" fillId="0" borderId="6" xfId="12" applyFont="1" applyBorder="1" applyAlignment="1">
      <alignment horizontal="center" vertical="center" wrapText="1"/>
    </xf>
    <xf numFmtId="0" fontId="9" fillId="0" borderId="7" xfId="12" applyFont="1" applyBorder="1" applyAlignment="1">
      <alignment horizontal="center" vertical="center" wrapText="1"/>
    </xf>
    <xf numFmtId="0" fontId="9" fillId="0" borderId="8" xfId="12" applyFont="1" applyBorder="1" applyAlignment="1">
      <alignment horizontal="center" vertical="center" wrapText="1"/>
    </xf>
    <xf numFmtId="0" fontId="9" fillId="0" borderId="2" xfId="12" applyFont="1" applyBorder="1" applyAlignment="1">
      <alignment horizontal="center" vertical="center" textRotation="90" wrapText="1"/>
    </xf>
    <xf numFmtId="0" fontId="9" fillId="0" borderId="9" xfId="12" applyFont="1" applyBorder="1" applyAlignment="1">
      <alignment horizontal="center" vertical="center" textRotation="90" wrapText="1"/>
    </xf>
    <xf numFmtId="0" fontId="9" fillId="0" borderId="3" xfId="12" applyFont="1" applyBorder="1" applyAlignment="1">
      <alignment horizontal="center" vertical="center" textRotation="90" wrapText="1"/>
    </xf>
    <xf numFmtId="0" fontId="9" fillId="0" borderId="1" xfId="12" applyFont="1" applyBorder="1" applyAlignment="1">
      <alignment horizontal="center" vertical="center" textRotation="90" wrapText="1"/>
    </xf>
    <xf numFmtId="0" fontId="9" fillId="0" borderId="6" xfId="12" applyFont="1" applyBorder="1" applyAlignment="1">
      <alignment horizontal="center" vertical="center" textRotation="90" wrapText="1"/>
    </xf>
    <xf numFmtId="0" fontId="9" fillId="0" borderId="2" xfId="11" applyFont="1" applyBorder="1" applyAlignment="1">
      <alignment horizontal="center" vertical="center" textRotation="90" wrapText="1"/>
    </xf>
    <xf numFmtId="0" fontId="9" fillId="0" borderId="9" xfId="11" applyFont="1" applyBorder="1" applyAlignment="1">
      <alignment horizontal="center" vertical="center" textRotation="90" wrapText="1"/>
    </xf>
    <xf numFmtId="0" fontId="9" fillId="0" borderId="3" xfId="11" applyFont="1" applyBorder="1" applyAlignment="1">
      <alignment horizontal="center" vertical="center" textRotation="90" wrapText="1"/>
    </xf>
    <xf numFmtId="0" fontId="9" fillId="2" borderId="1" xfId="12" applyFont="1" applyFill="1" applyBorder="1" applyAlignment="1">
      <alignment horizontal="center" vertical="center" wrapText="1"/>
    </xf>
    <xf numFmtId="0" fontId="9" fillId="2" borderId="6" xfId="12" applyFont="1" applyFill="1" applyBorder="1" applyAlignment="1">
      <alignment horizontal="center" vertical="center" wrapText="1"/>
    </xf>
    <xf numFmtId="0" fontId="9" fillId="0" borderId="1" xfId="12" applyFont="1" applyBorder="1" applyAlignment="1">
      <alignment horizontal="center" vertical="center" wrapText="1"/>
    </xf>
  </cellXfs>
  <cellStyles count="17">
    <cellStyle name="Гиперссылка 2" xfId="1"/>
    <cellStyle name="Обычный" xfId="0" builtinId="0"/>
    <cellStyle name="Обычный 2" xfId="2"/>
    <cellStyle name="Обычный 2 2" xfId="3"/>
    <cellStyle name="Обычный 2 2 2" xfId="4"/>
    <cellStyle name="Обычный 2_0ТРУДО(1). исправленный МПТИ - 2011" xfId="5"/>
    <cellStyle name="Обычный 3" xfId="6"/>
    <cellStyle name="Обычный 3 2" xfId="7"/>
    <cellStyle name="Обычный 4" xfId="8"/>
    <cellStyle name="Обычный 5" xfId="9"/>
    <cellStyle name="Обычный 5 2" xfId="10"/>
    <cellStyle name="Обычный_Лист4" xfId="11"/>
    <cellStyle name="Обычный_Общий по фак. на 8.11.2010" xfId="12"/>
    <cellStyle name="Обычный_Отчет на 03.11.2011г. ректору" xfId="13"/>
    <cellStyle name="Процентный 2" xfId="14"/>
    <cellStyle name="Процентный 3" xfId="15"/>
    <cellStyle name="Процентный 4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3"/>
  <sheetViews>
    <sheetView topLeftCell="A138" workbookViewId="0">
      <selection activeCell="A131" sqref="A131:X152"/>
    </sheetView>
  </sheetViews>
  <sheetFormatPr defaultRowHeight="12.75" x14ac:dyDescent="0.2"/>
  <cols>
    <col min="1" max="1" width="18.85546875" style="8" customWidth="1"/>
    <col min="2" max="2" width="5" style="8" customWidth="1"/>
    <col min="3" max="3" width="5.85546875" style="8" customWidth="1"/>
    <col min="4" max="4" width="7" style="8" customWidth="1"/>
    <col min="5" max="5" width="5.85546875" style="8" customWidth="1"/>
    <col min="6" max="6" width="5.140625" style="8" customWidth="1"/>
    <col min="7" max="7" width="7.7109375" style="8" customWidth="1"/>
    <col min="8" max="8" width="5.85546875" style="33" customWidth="1"/>
    <col min="9" max="9" width="7.7109375" style="8" customWidth="1"/>
    <col min="10" max="10" width="4.85546875" style="8" customWidth="1"/>
    <col min="11" max="11" width="7.28515625" style="8" customWidth="1"/>
    <col min="12" max="12" width="4.5703125" style="8" customWidth="1"/>
    <col min="13" max="13" width="4.42578125" style="8" customWidth="1"/>
    <col min="14" max="14" width="4.85546875" style="8" customWidth="1"/>
    <col min="15" max="15" width="3.28515625" style="8" customWidth="1"/>
    <col min="16" max="16" width="4.85546875" style="8" customWidth="1"/>
    <col min="17" max="17" width="3.85546875" style="8" customWidth="1"/>
    <col min="18" max="19" width="3.42578125" style="8" customWidth="1"/>
    <col min="20" max="20" width="5.140625" style="8" customWidth="1"/>
    <col min="21" max="21" width="7.140625" style="8" customWidth="1"/>
    <col min="22" max="22" width="7.28515625" style="8" customWidth="1"/>
    <col min="23" max="23" width="3.7109375" style="8" customWidth="1"/>
    <col min="24" max="24" width="5" style="8" customWidth="1"/>
    <col min="25" max="16384" width="9.140625" style="8"/>
  </cols>
  <sheetData>
    <row r="1" spans="1:24" x14ac:dyDescent="0.2">
      <c r="A1" s="1"/>
      <c r="B1" s="2"/>
      <c r="C1" s="2"/>
      <c r="D1" s="2"/>
      <c r="E1" s="3"/>
      <c r="F1" s="4"/>
      <c r="G1" s="5"/>
      <c r="H1" s="6"/>
      <c r="I1" s="4"/>
      <c r="J1" s="2"/>
      <c r="K1" s="1"/>
      <c r="L1" s="2"/>
      <c r="M1" s="2"/>
      <c r="N1" s="2"/>
      <c r="O1" s="2"/>
      <c r="P1" s="2"/>
      <c r="Q1" s="2"/>
      <c r="R1" s="2"/>
      <c r="S1" s="2"/>
      <c r="T1" s="2"/>
      <c r="U1" s="1"/>
      <c r="V1" s="7" t="s">
        <v>0</v>
      </c>
      <c r="X1" s="9"/>
    </row>
    <row r="2" spans="1:24" ht="24.75" customHeight="1" x14ac:dyDescent="0.2">
      <c r="A2" s="1"/>
      <c r="B2" s="234" t="s">
        <v>1</v>
      </c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9"/>
    </row>
    <row r="3" spans="1:24" ht="19.5" customHeight="1" x14ac:dyDescent="0.2">
      <c r="A3" s="10"/>
      <c r="B3" s="7"/>
      <c r="C3" s="7"/>
      <c r="D3" s="7"/>
      <c r="E3" s="7"/>
      <c r="F3" s="7"/>
      <c r="G3" s="235" t="s">
        <v>2</v>
      </c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7"/>
      <c r="T3" s="7"/>
      <c r="U3" s="7"/>
      <c r="V3" s="7"/>
      <c r="W3" s="7"/>
      <c r="X3" s="7"/>
    </row>
    <row r="4" spans="1:24" ht="15" customHeight="1" x14ac:dyDescent="0.2">
      <c r="A4" s="236" t="s">
        <v>3</v>
      </c>
      <c r="B4" s="237" t="s">
        <v>4</v>
      </c>
      <c r="C4" s="238" t="s">
        <v>5</v>
      </c>
      <c r="D4" s="239"/>
      <c r="E4" s="240"/>
      <c r="F4" s="241" t="s">
        <v>6</v>
      </c>
      <c r="G4" s="242"/>
      <c r="H4" s="242"/>
      <c r="I4" s="243"/>
      <c r="J4" s="244" t="s">
        <v>7</v>
      </c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5" t="s">
        <v>8</v>
      </c>
      <c r="V4" s="246" t="s">
        <v>9</v>
      </c>
      <c r="W4" s="247" t="s">
        <v>10</v>
      </c>
      <c r="X4" s="247" t="s">
        <v>11</v>
      </c>
    </row>
    <row r="5" spans="1:24" ht="33.75" customHeight="1" x14ac:dyDescent="0.2">
      <c r="A5" s="236"/>
      <c r="B5" s="237"/>
      <c r="C5" s="249" t="s">
        <v>12</v>
      </c>
      <c r="D5" s="249"/>
      <c r="E5" s="11" t="s">
        <v>13</v>
      </c>
      <c r="F5" s="250" t="s">
        <v>14</v>
      </c>
      <c r="G5" s="251"/>
      <c r="H5" s="251"/>
      <c r="I5" s="252"/>
      <c r="J5" s="244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5"/>
      <c r="V5" s="246"/>
      <c r="W5" s="247"/>
      <c r="X5" s="247"/>
    </row>
    <row r="6" spans="1:24" ht="57" customHeight="1" x14ac:dyDescent="0.2">
      <c r="A6" s="236"/>
      <c r="B6" s="237"/>
      <c r="C6" s="249" t="s">
        <v>14</v>
      </c>
      <c r="D6" s="12" t="s">
        <v>15</v>
      </c>
      <c r="E6" s="256" t="s">
        <v>14</v>
      </c>
      <c r="F6" s="253"/>
      <c r="G6" s="254"/>
      <c r="H6" s="254"/>
      <c r="I6" s="255"/>
      <c r="J6" s="248" t="s">
        <v>14</v>
      </c>
      <c r="K6" s="248"/>
      <c r="L6" s="273" t="s">
        <v>16</v>
      </c>
      <c r="M6" s="273"/>
      <c r="N6" s="273"/>
      <c r="O6" s="273"/>
      <c r="P6" s="274"/>
      <c r="Q6" s="262" t="s">
        <v>17</v>
      </c>
      <c r="R6" s="263"/>
      <c r="S6" s="264"/>
      <c r="T6" s="265" t="s">
        <v>18</v>
      </c>
      <c r="U6" s="245"/>
      <c r="V6" s="270" t="s">
        <v>19</v>
      </c>
      <c r="W6" s="247"/>
      <c r="X6" s="247"/>
    </row>
    <row r="7" spans="1:24" ht="19.5" customHeight="1" x14ac:dyDescent="0.2">
      <c r="A7" s="236"/>
      <c r="B7" s="237"/>
      <c r="C7" s="249"/>
      <c r="D7" s="275" t="s">
        <v>20</v>
      </c>
      <c r="E7" s="256"/>
      <c r="F7" s="248" t="s">
        <v>21</v>
      </c>
      <c r="G7" s="259" t="s">
        <v>9</v>
      </c>
      <c r="H7" s="261" t="s">
        <v>22</v>
      </c>
      <c r="I7" s="261"/>
      <c r="J7" s="248" t="s">
        <v>21</v>
      </c>
      <c r="K7" s="259" t="s">
        <v>9</v>
      </c>
      <c r="L7" s="268" t="s">
        <v>23</v>
      </c>
      <c r="M7" s="268" t="s">
        <v>24</v>
      </c>
      <c r="N7" s="268" t="s">
        <v>25</v>
      </c>
      <c r="O7" s="268" t="s">
        <v>26</v>
      </c>
      <c r="P7" s="269" t="s">
        <v>27</v>
      </c>
      <c r="Q7" s="268" t="s">
        <v>28</v>
      </c>
      <c r="R7" s="265" t="s">
        <v>29</v>
      </c>
      <c r="S7" s="265" t="s">
        <v>30</v>
      </c>
      <c r="T7" s="266"/>
      <c r="U7" s="245"/>
      <c r="V7" s="271"/>
      <c r="W7" s="247"/>
      <c r="X7" s="247"/>
    </row>
    <row r="8" spans="1:24" ht="13.5" customHeight="1" x14ac:dyDescent="0.2">
      <c r="A8" s="236"/>
      <c r="B8" s="237"/>
      <c r="C8" s="249"/>
      <c r="D8" s="275"/>
      <c r="E8" s="256"/>
      <c r="F8" s="248"/>
      <c r="G8" s="260"/>
      <c r="H8" s="257" t="s">
        <v>31</v>
      </c>
      <c r="I8" s="258"/>
      <c r="J8" s="248"/>
      <c r="K8" s="260"/>
      <c r="L8" s="268"/>
      <c r="M8" s="268"/>
      <c r="N8" s="268"/>
      <c r="O8" s="268"/>
      <c r="P8" s="269"/>
      <c r="Q8" s="268"/>
      <c r="R8" s="266"/>
      <c r="S8" s="266"/>
      <c r="T8" s="266"/>
      <c r="U8" s="245"/>
      <c r="V8" s="271"/>
      <c r="W8" s="247"/>
      <c r="X8" s="247"/>
    </row>
    <row r="9" spans="1:24" ht="27" customHeight="1" x14ac:dyDescent="0.2">
      <c r="A9" s="236"/>
      <c r="B9" s="237"/>
      <c r="C9" s="249"/>
      <c r="D9" s="275"/>
      <c r="E9" s="256"/>
      <c r="F9" s="248"/>
      <c r="G9" s="13" t="s">
        <v>32</v>
      </c>
      <c r="H9" s="14" t="s">
        <v>33</v>
      </c>
      <c r="I9" s="15" t="s">
        <v>32</v>
      </c>
      <c r="J9" s="248"/>
      <c r="K9" s="16" t="s">
        <v>34</v>
      </c>
      <c r="L9" s="268"/>
      <c r="M9" s="268"/>
      <c r="N9" s="268"/>
      <c r="O9" s="268"/>
      <c r="P9" s="269"/>
      <c r="Q9" s="268"/>
      <c r="R9" s="267"/>
      <c r="S9" s="267"/>
      <c r="T9" s="267"/>
      <c r="U9" s="245"/>
      <c r="V9" s="272"/>
      <c r="W9" s="247"/>
      <c r="X9" s="247"/>
    </row>
    <row r="10" spans="1:24" x14ac:dyDescent="0.2">
      <c r="A10" s="17" t="s">
        <v>35</v>
      </c>
      <c r="B10" s="18">
        <v>1</v>
      </c>
      <c r="C10" s="18">
        <v>2</v>
      </c>
      <c r="D10" s="19">
        <v>3</v>
      </c>
      <c r="E10" s="20">
        <v>4</v>
      </c>
      <c r="F10" s="18">
        <v>5</v>
      </c>
      <c r="G10" s="19">
        <v>6</v>
      </c>
      <c r="H10" s="21">
        <v>7</v>
      </c>
      <c r="I10" s="18">
        <v>8</v>
      </c>
      <c r="J10" s="19">
        <v>9</v>
      </c>
      <c r="K10" s="22">
        <v>10</v>
      </c>
      <c r="L10" s="18">
        <v>11</v>
      </c>
      <c r="M10" s="19">
        <v>12</v>
      </c>
      <c r="N10" s="22">
        <v>13</v>
      </c>
      <c r="O10" s="18">
        <v>14</v>
      </c>
      <c r="P10" s="19">
        <v>15</v>
      </c>
      <c r="Q10" s="22">
        <v>16</v>
      </c>
      <c r="R10" s="18">
        <v>17</v>
      </c>
      <c r="S10" s="19">
        <v>18</v>
      </c>
      <c r="T10" s="22">
        <v>19</v>
      </c>
      <c r="U10" s="18">
        <v>20</v>
      </c>
      <c r="V10" s="19">
        <v>21</v>
      </c>
      <c r="W10" s="22">
        <v>22</v>
      </c>
      <c r="X10" s="18">
        <v>23</v>
      </c>
    </row>
    <row r="11" spans="1:24" ht="21" x14ac:dyDescent="0.2">
      <c r="A11" s="23" t="s">
        <v>36</v>
      </c>
      <c r="B11" s="24">
        <f>B12+B17+B16</f>
        <v>2678</v>
      </c>
      <c r="C11" s="24">
        <f>C12+C17+C16</f>
        <v>2222</v>
      </c>
      <c r="D11" s="24">
        <f>D12+D17+D16</f>
        <v>168</v>
      </c>
      <c r="E11" s="24">
        <f>E12+E17+E16</f>
        <v>456</v>
      </c>
      <c r="F11" s="24">
        <f>F12+F17+F16</f>
        <v>1949</v>
      </c>
      <c r="G11" s="25">
        <f>F11/B11</f>
        <v>0.72778192681105303</v>
      </c>
      <c r="H11" s="24">
        <f>H12+H17+H16</f>
        <v>1913</v>
      </c>
      <c r="I11" s="25">
        <f t="shared" ref="I11:I18" si="0">H11/F11</f>
        <v>0.98152898922524368</v>
      </c>
      <c r="J11" s="24">
        <f>L11+M11+N11+O11+P11+R11+T11+S11</f>
        <v>679</v>
      </c>
      <c r="K11" s="26">
        <f>J11/B11</f>
        <v>0.2535474234503361</v>
      </c>
      <c r="L11" s="24">
        <f t="shared" ref="L11:T11" si="1">L12+L17+L16</f>
        <v>203</v>
      </c>
      <c r="M11" s="24">
        <f t="shared" si="1"/>
        <v>37</v>
      </c>
      <c r="N11" s="24">
        <f t="shared" si="1"/>
        <v>8</v>
      </c>
      <c r="O11" s="24">
        <f t="shared" si="1"/>
        <v>10</v>
      </c>
      <c r="P11" s="24">
        <f t="shared" si="1"/>
        <v>0</v>
      </c>
      <c r="Q11" s="24">
        <f t="shared" si="1"/>
        <v>50</v>
      </c>
      <c r="R11" s="24">
        <f t="shared" si="1"/>
        <v>67</v>
      </c>
      <c r="S11" s="24">
        <f t="shared" si="1"/>
        <v>27</v>
      </c>
      <c r="T11" s="24">
        <f t="shared" si="1"/>
        <v>327</v>
      </c>
      <c r="U11" s="24">
        <f>F11+J11</f>
        <v>2628</v>
      </c>
      <c r="V11" s="27">
        <f>U11/B11</f>
        <v>0.98132935026138912</v>
      </c>
      <c r="W11" s="24">
        <f>W12+W17+W16</f>
        <v>0</v>
      </c>
      <c r="X11" s="28">
        <f t="shared" ref="X11:X18" si="2">W11/B11</f>
        <v>0</v>
      </c>
    </row>
    <row r="12" spans="1:24" s="33" customFormat="1" x14ac:dyDescent="0.2">
      <c r="A12" s="29" t="s">
        <v>37</v>
      </c>
      <c r="B12" s="24">
        <f>B15+B14+B13</f>
        <v>2435</v>
      </c>
      <c r="C12" s="24">
        <f>C15+C14+C13</f>
        <v>2058</v>
      </c>
      <c r="D12" s="24">
        <f>D15+D14+D13</f>
        <v>159</v>
      </c>
      <c r="E12" s="24">
        <f>E15+E14+E13</f>
        <v>377</v>
      </c>
      <c r="F12" s="24">
        <f>F15+F14+F13</f>
        <v>1778</v>
      </c>
      <c r="G12" s="30">
        <f t="shared" ref="G12:G48" si="3">F12/B12</f>
        <v>0.73018480492813143</v>
      </c>
      <c r="H12" s="24">
        <f>H15+H14+H13</f>
        <v>1742</v>
      </c>
      <c r="I12" s="30">
        <f t="shared" si="0"/>
        <v>0.97975253093363335</v>
      </c>
      <c r="J12" s="24">
        <f t="shared" ref="J12:J75" si="4">L12+M12+N12+O12+P12+R12+T12+S12</f>
        <v>643</v>
      </c>
      <c r="K12" s="31">
        <f t="shared" ref="K12:K76" si="5">J12/B12</f>
        <v>0.26406570841889115</v>
      </c>
      <c r="L12" s="24">
        <f t="shared" ref="L12:T12" si="6">L15+L14+L13</f>
        <v>195</v>
      </c>
      <c r="M12" s="24">
        <f t="shared" si="6"/>
        <v>37</v>
      </c>
      <c r="N12" s="24">
        <f t="shared" si="6"/>
        <v>6</v>
      </c>
      <c r="O12" s="24">
        <f t="shared" si="6"/>
        <v>9</v>
      </c>
      <c r="P12" s="24">
        <f t="shared" si="6"/>
        <v>0</v>
      </c>
      <c r="Q12" s="24">
        <f t="shared" si="6"/>
        <v>14</v>
      </c>
      <c r="R12" s="24">
        <f t="shared" si="6"/>
        <v>67</v>
      </c>
      <c r="S12" s="24">
        <f t="shared" si="6"/>
        <v>27</v>
      </c>
      <c r="T12" s="24">
        <f t="shared" si="6"/>
        <v>302</v>
      </c>
      <c r="U12" s="24">
        <f>F12+J12</f>
        <v>2421</v>
      </c>
      <c r="V12" s="27">
        <f t="shared" ref="V12:V75" si="7">U12/B12</f>
        <v>0.99425051334702264</v>
      </c>
      <c r="W12" s="24">
        <f>W15+W14+W13</f>
        <v>0</v>
      </c>
      <c r="X12" s="32">
        <f t="shared" si="2"/>
        <v>0</v>
      </c>
    </row>
    <row r="13" spans="1:24" s="33" customFormat="1" x14ac:dyDescent="0.2">
      <c r="A13" s="34" t="s">
        <v>38</v>
      </c>
      <c r="B13" s="24">
        <f>B18+B24+B30+B36+B43+B49+B62+B71+B73+B77+B80+B84+B96+B60+B101+B109+B119+B93</f>
        <v>2168</v>
      </c>
      <c r="C13" s="24">
        <f>C18+C24+C30+C36+C43+C49+C62+C71+C73+C77+C80+C84+C96+C60+C101+C109+C119+C93</f>
        <v>1860</v>
      </c>
      <c r="D13" s="24">
        <f>D18+D24+D30+D36+D43+D49+D62+D71+D73+D77+D80+D84+D96+D60+D101+D109+D119+D93</f>
        <v>152</v>
      </c>
      <c r="E13" s="24">
        <f>E18+E24+E30+E36+E43+E49+E62+E71+E73+E77+E80+E84+E96+E60+E101+E109+E119+E93</f>
        <v>308</v>
      </c>
      <c r="F13" s="24">
        <f>F18+F24+F30+F36+F43+F49+F62+F71+F73+F77+F80+F84+F96+F60+F101+F109+F119+F93</f>
        <v>1574</v>
      </c>
      <c r="G13" s="30">
        <f>F13/B13</f>
        <v>0.72601476014760147</v>
      </c>
      <c r="H13" s="24">
        <f>H18+H24+H30+H36+H43+H49+H62+H71+H73+H77+H80+H84+H96+H60+H101+H109+H119+H93</f>
        <v>1552</v>
      </c>
      <c r="I13" s="30">
        <f t="shared" si="0"/>
        <v>0.98602287166454894</v>
      </c>
      <c r="J13" s="24">
        <f t="shared" si="4"/>
        <v>580</v>
      </c>
      <c r="K13" s="31">
        <f>J13/B13</f>
        <v>0.26752767527675275</v>
      </c>
      <c r="L13" s="24">
        <f t="shared" ref="L13:T13" si="8">L18+L24+L30+L36+L43+L49+L62+L71+L73+L77+L80+L84+L96+L60+L101+L109+L119+L93</f>
        <v>180</v>
      </c>
      <c r="M13" s="24">
        <f t="shared" si="8"/>
        <v>33</v>
      </c>
      <c r="N13" s="24">
        <f t="shared" si="8"/>
        <v>6</v>
      </c>
      <c r="O13" s="24">
        <f t="shared" si="8"/>
        <v>8</v>
      </c>
      <c r="P13" s="24">
        <f t="shared" si="8"/>
        <v>0</v>
      </c>
      <c r="Q13" s="24">
        <f>Q18+Q24+Q30+Q36+Q43+Q49+Q62+Q71+Q73+Q77+Q80+Q84+Q96+Q60+Q101+Q109+Q119+Q93</f>
        <v>14</v>
      </c>
      <c r="R13" s="24">
        <f t="shared" si="8"/>
        <v>60</v>
      </c>
      <c r="S13" s="24">
        <f t="shared" si="8"/>
        <v>27</v>
      </c>
      <c r="T13" s="24">
        <f t="shared" si="8"/>
        <v>266</v>
      </c>
      <c r="U13" s="24">
        <f>F13+J13</f>
        <v>2154</v>
      </c>
      <c r="V13" s="27">
        <f t="shared" si="7"/>
        <v>0.99354243542435428</v>
      </c>
      <c r="W13" s="24">
        <f>W18+W24+W30+W36+W43+W49+W62+W71+W73+W77+W80+W84+W96+W60+W101+W109+W119+W93</f>
        <v>0</v>
      </c>
      <c r="X13" s="35">
        <f t="shared" si="2"/>
        <v>0</v>
      </c>
    </row>
    <row r="14" spans="1:24" s="33" customFormat="1" x14ac:dyDescent="0.2">
      <c r="A14" s="36" t="s">
        <v>39</v>
      </c>
      <c r="B14" s="24">
        <f>B161</f>
        <v>129</v>
      </c>
      <c r="C14" s="24">
        <f>C161</f>
        <v>89</v>
      </c>
      <c r="D14" s="24">
        <f>D161</f>
        <v>7</v>
      </c>
      <c r="E14" s="24">
        <f>E161</f>
        <v>40</v>
      </c>
      <c r="F14" s="24">
        <f>F161</f>
        <v>92</v>
      </c>
      <c r="G14" s="30">
        <f>F14/B14</f>
        <v>0.71317829457364346</v>
      </c>
      <c r="H14" s="24">
        <f>H161</f>
        <v>87</v>
      </c>
      <c r="I14" s="30">
        <f t="shared" si="0"/>
        <v>0.94565217391304346</v>
      </c>
      <c r="J14" s="24">
        <f t="shared" si="4"/>
        <v>37</v>
      </c>
      <c r="K14" s="31">
        <f>J14/B14</f>
        <v>0.2868217054263566</v>
      </c>
      <c r="L14" s="24">
        <f t="shared" ref="L14:U14" si="9">L161</f>
        <v>5</v>
      </c>
      <c r="M14" s="24">
        <f t="shared" si="9"/>
        <v>3</v>
      </c>
      <c r="N14" s="24">
        <f t="shared" si="9"/>
        <v>0</v>
      </c>
      <c r="O14" s="24">
        <f t="shared" si="9"/>
        <v>1</v>
      </c>
      <c r="P14" s="24">
        <f t="shared" si="9"/>
        <v>0</v>
      </c>
      <c r="Q14" s="24">
        <f t="shared" si="9"/>
        <v>0</v>
      </c>
      <c r="R14" s="24">
        <f t="shared" si="9"/>
        <v>7</v>
      </c>
      <c r="S14" s="24">
        <f t="shared" si="9"/>
        <v>0</v>
      </c>
      <c r="T14" s="24">
        <f t="shared" si="9"/>
        <v>21</v>
      </c>
      <c r="U14" s="24">
        <f t="shared" si="9"/>
        <v>129</v>
      </c>
      <c r="V14" s="27">
        <f t="shared" si="7"/>
        <v>1</v>
      </c>
      <c r="W14" s="24">
        <f>W161</f>
        <v>0</v>
      </c>
      <c r="X14" s="35">
        <f t="shared" si="2"/>
        <v>0</v>
      </c>
    </row>
    <row r="15" spans="1:24" s="33" customFormat="1" x14ac:dyDescent="0.2">
      <c r="A15" s="36" t="s">
        <v>40</v>
      </c>
      <c r="B15" s="24">
        <f>B139</f>
        <v>138</v>
      </c>
      <c r="C15" s="24">
        <f>C139</f>
        <v>109</v>
      </c>
      <c r="D15" s="24">
        <f>D139</f>
        <v>0</v>
      </c>
      <c r="E15" s="24">
        <f>E139</f>
        <v>29</v>
      </c>
      <c r="F15" s="24">
        <f>F139</f>
        <v>112</v>
      </c>
      <c r="G15" s="30">
        <f t="shared" si="3"/>
        <v>0.81159420289855078</v>
      </c>
      <c r="H15" s="24">
        <f>H139</f>
        <v>103</v>
      </c>
      <c r="I15" s="30">
        <f t="shared" si="0"/>
        <v>0.9196428571428571</v>
      </c>
      <c r="J15" s="24">
        <f t="shared" si="4"/>
        <v>26</v>
      </c>
      <c r="K15" s="31">
        <f t="shared" si="5"/>
        <v>0.18840579710144928</v>
      </c>
      <c r="L15" s="24">
        <f t="shared" ref="L15:T15" si="10">L139</f>
        <v>10</v>
      </c>
      <c r="M15" s="24">
        <f t="shared" si="10"/>
        <v>1</v>
      </c>
      <c r="N15" s="24">
        <f t="shared" si="10"/>
        <v>0</v>
      </c>
      <c r="O15" s="24">
        <f t="shared" si="10"/>
        <v>0</v>
      </c>
      <c r="P15" s="24">
        <f t="shared" si="10"/>
        <v>0</v>
      </c>
      <c r="Q15" s="24">
        <f t="shared" si="10"/>
        <v>0</v>
      </c>
      <c r="R15" s="24">
        <f t="shared" si="10"/>
        <v>0</v>
      </c>
      <c r="S15" s="24">
        <f t="shared" si="10"/>
        <v>0</v>
      </c>
      <c r="T15" s="24">
        <f t="shared" si="10"/>
        <v>15</v>
      </c>
      <c r="U15" s="24">
        <f>U139</f>
        <v>138</v>
      </c>
      <c r="V15" s="27">
        <f t="shared" si="7"/>
        <v>1</v>
      </c>
      <c r="W15" s="24">
        <f>W139</f>
        <v>0</v>
      </c>
      <c r="X15" s="35">
        <f t="shared" si="2"/>
        <v>0</v>
      </c>
    </row>
    <row r="16" spans="1:24" s="33" customFormat="1" x14ac:dyDescent="0.2">
      <c r="A16" s="29" t="s">
        <v>41</v>
      </c>
      <c r="B16" s="24">
        <f>B180</f>
        <v>174</v>
      </c>
      <c r="C16" s="24">
        <f t="shared" ref="C16:H16" si="11">C180</f>
        <v>95</v>
      </c>
      <c r="D16" s="24">
        <f t="shared" si="11"/>
        <v>9</v>
      </c>
      <c r="E16" s="24">
        <f t="shared" si="11"/>
        <v>79</v>
      </c>
      <c r="F16" s="24">
        <f t="shared" si="11"/>
        <v>118</v>
      </c>
      <c r="G16" s="30">
        <f>F16/B16</f>
        <v>0.67816091954022983</v>
      </c>
      <c r="H16" s="24">
        <f t="shared" si="11"/>
        <v>118</v>
      </c>
      <c r="I16" s="30">
        <f t="shared" si="0"/>
        <v>1</v>
      </c>
      <c r="J16" s="24">
        <f t="shared" si="4"/>
        <v>23</v>
      </c>
      <c r="K16" s="31">
        <f>J16/B16</f>
        <v>0.13218390804597702</v>
      </c>
      <c r="L16" s="24">
        <f>L180</f>
        <v>8</v>
      </c>
      <c r="M16" s="24">
        <f t="shared" ref="M16:T16" si="12">M180</f>
        <v>0</v>
      </c>
      <c r="N16" s="24">
        <f t="shared" si="12"/>
        <v>2</v>
      </c>
      <c r="O16" s="24">
        <f t="shared" si="12"/>
        <v>1</v>
      </c>
      <c r="P16" s="24">
        <f t="shared" si="12"/>
        <v>0</v>
      </c>
      <c r="Q16" s="24">
        <f t="shared" si="12"/>
        <v>33</v>
      </c>
      <c r="R16" s="24">
        <f t="shared" si="12"/>
        <v>0</v>
      </c>
      <c r="S16" s="24">
        <f t="shared" si="12"/>
        <v>0</v>
      </c>
      <c r="T16" s="24">
        <f t="shared" si="12"/>
        <v>12</v>
      </c>
      <c r="U16" s="24">
        <f>F16+J16</f>
        <v>141</v>
      </c>
      <c r="V16" s="27">
        <f t="shared" si="7"/>
        <v>0.81034482758620685</v>
      </c>
      <c r="W16" s="24">
        <f>W180</f>
        <v>0</v>
      </c>
      <c r="X16" s="35">
        <f t="shared" si="2"/>
        <v>0</v>
      </c>
    </row>
    <row r="17" spans="1:25" s="33" customFormat="1" x14ac:dyDescent="0.2">
      <c r="A17" s="29" t="s">
        <v>42</v>
      </c>
      <c r="B17" s="24">
        <f>B188</f>
        <v>69</v>
      </c>
      <c r="C17" s="24">
        <f>C188</f>
        <v>69</v>
      </c>
      <c r="D17" s="24">
        <f>D188</f>
        <v>0</v>
      </c>
      <c r="E17" s="24">
        <f>E188</f>
        <v>0</v>
      </c>
      <c r="F17" s="24">
        <f>F188</f>
        <v>53</v>
      </c>
      <c r="G17" s="30">
        <f>F17/B17</f>
        <v>0.76811594202898548</v>
      </c>
      <c r="H17" s="24">
        <f>H188</f>
        <v>53</v>
      </c>
      <c r="I17" s="30">
        <f t="shared" si="0"/>
        <v>1</v>
      </c>
      <c r="J17" s="24">
        <f t="shared" si="4"/>
        <v>13</v>
      </c>
      <c r="K17" s="31">
        <f>J17/B17</f>
        <v>0.18840579710144928</v>
      </c>
      <c r="L17" s="24">
        <f t="shared" ref="L17:U17" si="13">L188</f>
        <v>0</v>
      </c>
      <c r="M17" s="24">
        <f t="shared" si="13"/>
        <v>0</v>
      </c>
      <c r="N17" s="24">
        <f t="shared" si="13"/>
        <v>0</v>
      </c>
      <c r="O17" s="24">
        <f t="shared" si="13"/>
        <v>0</v>
      </c>
      <c r="P17" s="24">
        <f t="shared" si="13"/>
        <v>0</v>
      </c>
      <c r="Q17" s="24">
        <f t="shared" si="13"/>
        <v>3</v>
      </c>
      <c r="R17" s="24">
        <f t="shared" si="13"/>
        <v>0</v>
      </c>
      <c r="S17" s="24">
        <f t="shared" si="13"/>
        <v>0</v>
      </c>
      <c r="T17" s="24">
        <f t="shared" si="13"/>
        <v>13</v>
      </c>
      <c r="U17" s="24">
        <f t="shared" si="13"/>
        <v>69</v>
      </c>
      <c r="V17" s="27">
        <f t="shared" si="7"/>
        <v>1</v>
      </c>
      <c r="W17" s="24">
        <f>W188</f>
        <v>0</v>
      </c>
      <c r="X17" s="35">
        <f t="shared" si="2"/>
        <v>0</v>
      </c>
    </row>
    <row r="18" spans="1:25" ht="13.5" x14ac:dyDescent="0.2">
      <c r="A18" s="37" t="s">
        <v>43</v>
      </c>
      <c r="B18" s="38">
        <f>B19+B23+B20+B21+B22</f>
        <v>95</v>
      </c>
      <c r="C18" s="39">
        <f>C19+C23+C20+C21+C22</f>
        <v>90</v>
      </c>
      <c r="D18" s="39">
        <f>D19+D23+D20+D21+D22</f>
        <v>6</v>
      </c>
      <c r="E18" s="38">
        <f>E19+E23+E20+E21+E22</f>
        <v>5</v>
      </c>
      <c r="F18" s="39">
        <f>F19+F23+F20+F21+F22</f>
        <v>61</v>
      </c>
      <c r="G18" s="25">
        <f t="shared" si="3"/>
        <v>0.64210526315789473</v>
      </c>
      <c r="H18" s="38">
        <f>H19+H23+H20+H21+H22</f>
        <v>61</v>
      </c>
      <c r="I18" s="40">
        <f t="shared" si="0"/>
        <v>1</v>
      </c>
      <c r="J18" s="24">
        <f t="shared" si="4"/>
        <v>34</v>
      </c>
      <c r="K18" s="26">
        <f t="shared" si="5"/>
        <v>0.35789473684210527</v>
      </c>
      <c r="L18" s="39">
        <f t="shared" ref="L18:U18" si="14">L19+L23+L20+L21+L22</f>
        <v>1</v>
      </c>
      <c r="M18" s="39">
        <f t="shared" si="14"/>
        <v>0</v>
      </c>
      <c r="N18" s="39">
        <f t="shared" si="14"/>
        <v>0</v>
      </c>
      <c r="O18" s="39">
        <f t="shared" si="14"/>
        <v>1</v>
      </c>
      <c r="P18" s="39">
        <f t="shared" si="14"/>
        <v>0</v>
      </c>
      <c r="Q18" s="39">
        <f t="shared" si="14"/>
        <v>0</v>
      </c>
      <c r="R18" s="39">
        <f t="shared" si="14"/>
        <v>3</v>
      </c>
      <c r="S18" s="39">
        <f t="shared" si="14"/>
        <v>0</v>
      </c>
      <c r="T18" s="39">
        <f t="shared" si="14"/>
        <v>29</v>
      </c>
      <c r="U18" s="39">
        <f t="shared" si="14"/>
        <v>95</v>
      </c>
      <c r="V18" s="27">
        <f t="shared" si="7"/>
        <v>1</v>
      </c>
      <c r="W18" s="39">
        <f>W19+W23</f>
        <v>0</v>
      </c>
      <c r="X18" s="28">
        <f t="shared" si="2"/>
        <v>0</v>
      </c>
    </row>
    <row r="19" spans="1:25" ht="33.75" x14ac:dyDescent="0.2">
      <c r="A19" s="41" t="s">
        <v>44</v>
      </c>
      <c r="B19" s="42">
        <f>C19+E19</f>
        <v>11</v>
      </c>
      <c r="C19" s="43" t="s">
        <v>45</v>
      </c>
      <c r="D19" s="43"/>
      <c r="E19" s="44" t="s">
        <v>46</v>
      </c>
      <c r="F19" s="45">
        <v>8</v>
      </c>
      <c r="G19" s="25">
        <f t="shared" si="3"/>
        <v>0.72727272727272729</v>
      </c>
      <c r="H19" s="46">
        <v>8</v>
      </c>
      <c r="I19" s="40">
        <f t="shared" ref="I19:I82" si="15">H19/F19</f>
        <v>1</v>
      </c>
      <c r="J19" s="24">
        <f t="shared" si="4"/>
        <v>3</v>
      </c>
      <c r="K19" s="26">
        <f t="shared" si="5"/>
        <v>0.27272727272727271</v>
      </c>
      <c r="L19" s="47"/>
      <c r="M19" s="47"/>
      <c r="N19" s="47"/>
      <c r="O19" s="47"/>
      <c r="P19" s="48"/>
      <c r="Q19" s="48"/>
      <c r="R19" s="47"/>
      <c r="S19" s="47"/>
      <c r="T19" s="47">
        <v>3</v>
      </c>
      <c r="U19" s="47">
        <f>F19+L19+M19+R19+N19+O19+P19+T19</f>
        <v>11</v>
      </c>
      <c r="V19" s="27">
        <f t="shared" si="7"/>
        <v>1</v>
      </c>
      <c r="W19" s="49"/>
      <c r="X19" s="50"/>
      <c r="Y19" s="51"/>
    </row>
    <row r="20" spans="1:25" ht="45" x14ac:dyDescent="0.2">
      <c r="A20" s="52" t="s">
        <v>47</v>
      </c>
      <c r="B20" s="42">
        <f>C20+E20</f>
        <v>14</v>
      </c>
      <c r="C20" s="43" t="s">
        <v>48</v>
      </c>
      <c r="D20" s="43"/>
      <c r="E20" s="44"/>
      <c r="F20" s="45">
        <v>11</v>
      </c>
      <c r="G20" s="25">
        <f t="shared" si="3"/>
        <v>0.7857142857142857</v>
      </c>
      <c r="H20" s="46">
        <v>11</v>
      </c>
      <c r="I20" s="40">
        <f t="shared" si="15"/>
        <v>1</v>
      </c>
      <c r="J20" s="24">
        <f t="shared" si="4"/>
        <v>3</v>
      </c>
      <c r="K20" s="26">
        <f t="shared" si="5"/>
        <v>0.21428571428571427</v>
      </c>
      <c r="L20" s="47"/>
      <c r="M20" s="47"/>
      <c r="N20" s="47"/>
      <c r="O20" s="47"/>
      <c r="P20" s="48"/>
      <c r="Q20" s="48"/>
      <c r="R20" s="47"/>
      <c r="S20" s="47"/>
      <c r="T20" s="47">
        <v>3</v>
      </c>
      <c r="U20" s="47">
        <f>F20+L20+M20+R20+N20+O20+P20+T20</f>
        <v>14</v>
      </c>
      <c r="V20" s="27">
        <f t="shared" si="7"/>
        <v>1</v>
      </c>
      <c r="W20" s="49"/>
      <c r="X20" s="50"/>
    </row>
    <row r="21" spans="1:25" ht="33.75" x14ac:dyDescent="0.2">
      <c r="A21" s="52" t="s">
        <v>49</v>
      </c>
      <c r="B21" s="42">
        <f>C21+E21</f>
        <v>20</v>
      </c>
      <c r="C21" s="43" t="s">
        <v>50</v>
      </c>
      <c r="D21" s="43"/>
      <c r="E21" s="44" t="s">
        <v>46</v>
      </c>
      <c r="F21" s="45">
        <v>7</v>
      </c>
      <c r="G21" s="25">
        <f t="shared" si="3"/>
        <v>0.35</v>
      </c>
      <c r="H21" s="46">
        <v>7</v>
      </c>
      <c r="I21" s="40">
        <f t="shared" si="15"/>
        <v>1</v>
      </c>
      <c r="J21" s="24">
        <f t="shared" si="4"/>
        <v>13</v>
      </c>
      <c r="K21" s="26">
        <f t="shared" si="5"/>
        <v>0.65</v>
      </c>
      <c r="L21" s="47"/>
      <c r="M21" s="47"/>
      <c r="N21" s="47"/>
      <c r="O21" s="47">
        <v>1</v>
      </c>
      <c r="P21" s="48"/>
      <c r="Q21" s="48"/>
      <c r="R21" s="47">
        <v>1</v>
      </c>
      <c r="S21" s="47"/>
      <c r="T21" s="47">
        <v>11</v>
      </c>
      <c r="U21" s="47">
        <f>F21+L21+M21+R21+N21+O21+P21+T21</f>
        <v>20</v>
      </c>
      <c r="V21" s="27">
        <f t="shared" si="7"/>
        <v>1</v>
      </c>
      <c r="W21" s="49"/>
      <c r="X21" s="50"/>
    </row>
    <row r="22" spans="1:25" ht="56.25" x14ac:dyDescent="0.2">
      <c r="A22" s="52" t="s">
        <v>51</v>
      </c>
      <c r="B22" s="42">
        <f>C22+E22</f>
        <v>25</v>
      </c>
      <c r="C22" s="43" t="s">
        <v>52</v>
      </c>
      <c r="D22" s="43" t="s">
        <v>46</v>
      </c>
      <c r="E22" s="44" t="s">
        <v>53</v>
      </c>
      <c r="F22" s="45">
        <v>18</v>
      </c>
      <c r="G22" s="25">
        <f t="shared" si="3"/>
        <v>0.72</v>
      </c>
      <c r="H22" s="46">
        <v>18</v>
      </c>
      <c r="I22" s="40">
        <f t="shared" si="15"/>
        <v>1</v>
      </c>
      <c r="J22" s="24">
        <f t="shared" si="4"/>
        <v>7</v>
      </c>
      <c r="K22" s="26">
        <f t="shared" si="5"/>
        <v>0.28000000000000003</v>
      </c>
      <c r="L22" s="47">
        <v>1</v>
      </c>
      <c r="M22" s="47"/>
      <c r="N22" s="47"/>
      <c r="O22" s="47"/>
      <c r="P22" s="48"/>
      <c r="Q22" s="48"/>
      <c r="R22" s="47">
        <v>1</v>
      </c>
      <c r="S22" s="47"/>
      <c r="T22" s="47">
        <v>5</v>
      </c>
      <c r="U22" s="47">
        <f>F22+L22+M22+R22+N22+O22+P22+T22</f>
        <v>25</v>
      </c>
      <c r="V22" s="27">
        <f t="shared" si="7"/>
        <v>1</v>
      </c>
      <c r="W22" s="49"/>
      <c r="X22" s="50"/>
    </row>
    <row r="23" spans="1:25" ht="22.5" x14ac:dyDescent="0.2">
      <c r="A23" s="53" t="s">
        <v>54</v>
      </c>
      <c r="B23" s="54">
        <f>C23+E23</f>
        <v>25</v>
      </c>
      <c r="C23" s="55" t="s">
        <v>55</v>
      </c>
      <c r="D23" s="55" t="s">
        <v>56</v>
      </c>
      <c r="E23" s="56"/>
      <c r="F23" s="57">
        <v>17</v>
      </c>
      <c r="G23" s="25">
        <f t="shared" si="3"/>
        <v>0.68</v>
      </c>
      <c r="H23" s="58">
        <v>17</v>
      </c>
      <c r="I23" s="40">
        <f t="shared" si="15"/>
        <v>1</v>
      </c>
      <c r="J23" s="24">
        <f t="shared" si="4"/>
        <v>8</v>
      </c>
      <c r="K23" s="26">
        <f t="shared" si="5"/>
        <v>0.32</v>
      </c>
      <c r="L23" s="59"/>
      <c r="M23" s="59"/>
      <c r="N23" s="59"/>
      <c r="O23" s="59"/>
      <c r="P23" s="60"/>
      <c r="Q23" s="60"/>
      <c r="R23" s="59">
        <v>1</v>
      </c>
      <c r="S23" s="59"/>
      <c r="T23" s="59">
        <v>7</v>
      </c>
      <c r="U23" s="59">
        <f>F23+L23+M23+R23+N23+O23+P23+T23</f>
        <v>25</v>
      </c>
      <c r="V23" s="27">
        <f t="shared" si="7"/>
        <v>1</v>
      </c>
      <c r="W23" s="61"/>
      <c r="X23" s="62"/>
    </row>
    <row r="24" spans="1:25" ht="13.5" x14ac:dyDescent="0.2">
      <c r="A24" s="63" t="s">
        <v>57</v>
      </c>
      <c r="B24" s="39">
        <f>B25+B26+B27+B28+B29</f>
        <v>98</v>
      </c>
      <c r="C24" s="39">
        <f>C25+C26+C27+C28+C29</f>
        <v>97</v>
      </c>
      <c r="D24" s="39">
        <f>D25+D26+D27+D28+D29</f>
        <v>6</v>
      </c>
      <c r="E24" s="39">
        <f>E25+E26+E27+E28+E29</f>
        <v>1</v>
      </c>
      <c r="F24" s="39">
        <f>F25+F26+F27+F28+F29</f>
        <v>65</v>
      </c>
      <c r="G24" s="25">
        <f t="shared" si="3"/>
        <v>0.66326530612244894</v>
      </c>
      <c r="H24" s="38">
        <f>H25+H26+H27+H28+H29</f>
        <v>63</v>
      </c>
      <c r="I24" s="40">
        <f t="shared" si="15"/>
        <v>0.96923076923076923</v>
      </c>
      <c r="J24" s="24">
        <f t="shared" si="4"/>
        <v>33</v>
      </c>
      <c r="K24" s="26">
        <f t="shared" si="5"/>
        <v>0.33673469387755101</v>
      </c>
      <c r="L24" s="39">
        <f>L25+L26+L27+L28+L29</f>
        <v>11</v>
      </c>
      <c r="M24" s="39">
        <f t="shared" ref="M24:T24" si="16">M25+M26+M27+M28+M29</f>
        <v>0</v>
      </c>
      <c r="N24" s="39">
        <f t="shared" si="16"/>
        <v>0</v>
      </c>
      <c r="O24" s="39">
        <f t="shared" si="16"/>
        <v>0</v>
      </c>
      <c r="P24" s="39">
        <f t="shared" si="16"/>
        <v>0</v>
      </c>
      <c r="Q24" s="39">
        <f t="shared" si="16"/>
        <v>0</v>
      </c>
      <c r="R24" s="39">
        <f t="shared" si="16"/>
        <v>2</v>
      </c>
      <c r="S24" s="39">
        <f t="shared" si="16"/>
        <v>9</v>
      </c>
      <c r="T24" s="39">
        <f t="shared" si="16"/>
        <v>11</v>
      </c>
      <c r="U24" s="64">
        <f t="shared" ref="U24:U48" si="17">F24+J24</f>
        <v>98</v>
      </c>
      <c r="V24" s="27">
        <f t="shared" si="7"/>
        <v>1</v>
      </c>
      <c r="W24" s="39">
        <f>W25+W26+W27+W28+W29</f>
        <v>0</v>
      </c>
      <c r="X24" s="28">
        <f>W24/B24</f>
        <v>0</v>
      </c>
    </row>
    <row r="25" spans="1:25" x14ac:dyDescent="0.2">
      <c r="A25" s="53" t="s">
        <v>58</v>
      </c>
      <c r="B25" s="54">
        <f>C25+E25</f>
        <v>16</v>
      </c>
      <c r="C25" s="55" t="s">
        <v>59</v>
      </c>
      <c r="D25" s="55" t="s">
        <v>46</v>
      </c>
      <c r="E25" s="56"/>
      <c r="F25" s="57">
        <v>13</v>
      </c>
      <c r="G25" s="25">
        <f t="shared" si="3"/>
        <v>0.8125</v>
      </c>
      <c r="H25" s="58">
        <v>13</v>
      </c>
      <c r="I25" s="40">
        <f t="shared" si="15"/>
        <v>1</v>
      </c>
      <c r="J25" s="24">
        <f t="shared" si="4"/>
        <v>3</v>
      </c>
      <c r="K25" s="26">
        <f t="shared" si="5"/>
        <v>0.1875</v>
      </c>
      <c r="L25" s="59">
        <v>2</v>
      </c>
      <c r="M25" s="59"/>
      <c r="N25" s="59"/>
      <c r="O25" s="59"/>
      <c r="P25" s="60"/>
      <c r="Q25" s="60"/>
      <c r="R25" s="59"/>
      <c r="S25" s="39"/>
      <c r="T25" s="59">
        <v>1</v>
      </c>
      <c r="U25" s="61">
        <f t="shared" si="17"/>
        <v>16</v>
      </c>
      <c r="V25" s="27">
        <f t="shared" si="7"/>
        <v>1</v>
      </c>
      <c r="W25" s="61"/>
      <c r="X25" s="50"/>
    </row>
    <row r="26" spans="1:25" x14ac:dyDescent="0.2">
      <c r="A26" s="53" t="s">
        <v>60</v>
      </c>
      <c r="B26" s="54">
        <f>C26+E26</f>
        <v>24</v>
      </c>
      <c r="C26" s="55" t="s">
        <v>61</v>
      </c>
      <c r="D26" s="55" t="s">
        <v>62</v>
      </c>
      <c r="E26" s="56"/>
      <c r="F26" s="57">
        <v>16</v>
      </c>
      <c r="G26" s="25">
        <f t="shared" si="3"/>
        <v>0.66666666666666663</v>
      </c>
      <c r="H26" s="58">
        <v>16</v>
      </c>
      <c r="I26" s="40">
        <f t="shared" si="15"/>
        <v>1</v>
      </c>
      <c r="J26" s="24">
        <f t="shared" si="4"/>
        <v>8</v>
      </c>
      <c r="K26" s="26">
        <f t="shared" si="5"/>
        <v>0.33333333333333331</v>
      </c>
      <c r="L26" s="59">
        <v>1</v>
      </c>
      <c r="M26" s="59"/>
      <c r="N26" s="59"/>
      <c r="O26" s="59"/>
      <c r="P26" s="60"/>
      <c r="Q26" s="60"/>
      <c r="R26" s="59"/>
      <c r="S26" s="64">
        <v>6</v>
      </c>
      <c r="T26" s="59">
        <v>1</v>
      </c>
      <c r="U26" s="61">
        <f t="shared" si="17"/>
        <v>24</v>
      </c>
      <c r="V26" s="27">
        <f t="shared" si="7"/>
        <v>1</v>
      </c>
      <c r="W26" s="61"/>
      <c r="X26" s="50"/>
    </row>
    <row r="27" spans="1:25" x14ac:dyDescent="0.2">
      <c r="A27" s="53" t="s">
        <v>63</v>
      </c>
      <c r="B27" s="54">
        <f>C27+E27</f>
        <v>15</v>
      </c>
      <c r="C27" s="55" t="s">
        <v>64</v>
      </c>
      <c r="D27" s="55" t="s">
        <v>46</v>
      </c>
      <c r="E27" s="56"/>
      <c r="F27" s="57">
        <v>8</v>
      </c>
      <c r="G27" s="25">
        <f t="shared" si="3"/>
        <v>0.53333333333333333</v>
      </c>
      <c r="H27" s="58">
        <v>7</v>
      </c>
      <c r="I27" s="40">
        <f t="shared" si="15"/>
        <v>0.875</v>
      </c>
      <c r="J27" s="24">
        <f t="shared" si="4"/>
        <v>7</v>
      </c>
      <c r="K27" s="26">
        <f t="shared" si="5"/>
        <v>0.46666666666666667</v>
      </c>
      <c r="L27" s="59">
        <v>3</v>
      </c>
      <c r="M27" s="59"/>
      <c r="N27" s="59"/>
      <c r="O27" s="59"/>
      <c r="P27" s="60"/>
      <c r="Q27" s="60"/>
      <c r="R27" s="59"/>
      <c r="S27" s="39">
        <v>2</v>
      </c>
      <c r="T27" s="59">
        <v>2</v>
      </c>
      <c r="U27" s="61">
        <f t="shared" si="17"/>
        <v>15</v>
      </c>
      <c r="V27" s="27">
        <f t="shared" si="7"/>
        <v>1</v>
      </c>
      <c r="W27" s="61"/>
      <c r="X27" s="62"/>
    </row>
    <row r="28" spans="1:25" ht="22.5" x14ac:dyDescent="0.2">
      <c r="A28" s="53" t="s">
        <v>65</v>
      </c>
      <c r="B28" s="54">
        <f>C28+E28</f>
        <v>25</v>
      </c>
      <c r="C28" s="55" t="s">
        <v>61</v>
      </c>
      <c r="D28" s="55"/>
      <c r="E28" s="56" t="s">
        <v>46</v>
      </c>
      <c r="F28" s="57">
        <v>15</v>
      </c>
      <c r="G28" s="25">
        <f t="shared" si="3"/>
        <v>0.6</v>
      </c>
      <c r="H28" s="58">
        <v>14</v>
      </c>
      <c r="I28" s="40">
        <f t="shared" si="15"/>
        <v>0.93333333333333335</v>
      </c>
      <c r="J28" s="24">
        <f t="shared" si="4"/>
        <v>10</v>
      </c>
      <c r="K28" s="26">
        <f t="shared" si="5"/>
        <v>0.4</v>
      </c>
      <c r="L28" s="59">
        <v>2</v>
      </c>
      <c r="M28" s="59"/>
      <c r="N28" s="59"/>
      <c r="O28" s="59"/>
      <c r="P28" s="60"/>
      <c r="Q28" s="60"/>
      <c r="R28" s="59"/>
      <c r="S28" s="39">
        <v>1</v>
      </c>
      <c r="T28" s="59">
        <v>7</v>
      </c>
      <c r="U28" s="61">
        <f t="shared" si="17"/>
        <v>25</v>
      </c>
      <c r="V28" s="27">
        <f t="shared" si="7"/>
        <v>1</v>
      </c>
      <c r="W28" s="61"/>
      <c r="X28" s="65"/>
    </row>
    <row r="29" spans="1:25" x14ac:dyDescent="0.2">
      <c r="A29" s="53" t="s">
        <v>66</v>
      </c>
      <c r="B29" s="54">
        <f>C29+E29</f>
        <v>18</v>
      </c>
      <c r="C29" s="55" t="s">
        <v>67</v>
      </c>
      <c r="D29" s="55" t="s">
        <v>62</v>
      </c>
      <c r="E29" s="56"/>
      <c r="F29" s="57">
        <v>13</v>
      </c>
      <c r="G29" s="25">
        <f t="shared" si="3"/>
        <v>0.72222222222222221</v>
      </c>
      <c r="H29" s="58">
        <v>13</v>
      </c>
      <c r="I29" s="40">
        <f t="shared" si="15"/>
        <v>1</v>
      </c>
      <c r="J29" s="24">
        <f t="shared" si="4"/>
        <v>5</v>
      </c>
      <c r="K29" s="26">
        <f t="shared" si="5"/>
        <v>0.27777777777777779</v>
      </c>
      <c r="L29" s="59">
        <v>3</v>
      </c>
      <c r="M29" s="59"/>
      <c r="N29" s="59"/>
      <c r="O29" s="59"/>
      <c r="P29" s="60"/>
      <c r="Q29" s="60"/>
      <c r="R29" s="59">
        <v>2</v>
      </c>
      <c r="S29" s="39"/>
      <c r="T29" s="59"/>
      <c r="U29" s="61">
        <f t="shared" si="17"/>
        <v>18</v>
      </c>
      <c r="V29" s="27">
        <f t="shared" si="7"/>
        <v>1</v>
      </c>
      <c r="W29" s="61"/>
      <c r="X29" s="50"/>
    </row>
    <row r="30" spans="1:25" ht="13.5" x14ac:dyDescent="0.2">
      <c r="A30" s="63" t="s">
        <v>68</v>
      </c>
      <c r="B30" s="38">
        <f>B31+B32+B33+B34+B35</f>
        <v>88</v>
      </c>
      <c r="C30" s="39">
        <f>C31+C32+C33+C34+C35</f>
        <v>85</v>
      </c>
      <c r="D30" s="39">
        <f>D31+D32+D33+D34+D35</f>
        <v>5</v>
      </c>
      <c r="E30" s="38">
        <f>E31+E32+E33+E34+E35</f>
        <v>3</v>
      </c>
      <c r="F30" s="39">
        <f>F31+F32+F33+F34+F35</f>
        <v>64</v>
      </c>
      <c r="G30" s="25">
        <f t="shared" si="3"/>
        <v>0.72727272727272729</v>
      </c>
      <c r="H30" s="38">
        <f>H31+H32+H33+H34+H35</f>
        <v>64</v>
      </c>
      <c r="I30" s="40">
        <f t="shared" si="15"/>
        <v>1</v>
      </c>
      <c r="J30" s="24">
        <f t="shared" si="4"/>
        <v>24</v>
      </c>
      <c r="K30" s="26">
        <f t="shared" si="5"/>
        <v>0.27272727272727271</v>
      </c>
      <c r="L30" s="39">
        <f t="shared" ref="L30:T30" si="18">L31+L32+L33+L34+L35</f>
        <v>8</v>
      </c>
      <c r="M30" s="39">
        <f t="shared" si="18"/>
        <v>0</v>
      </c>
      <c r="N30" s="39">
        <f t="shared" si="18"/>
        <v>0</v>
      </c>
      <c r="O30" s="39">
        <f t="shared" si="18"/>
        <v>1</v>
      </c>
      <c r="P30" s="39">
        <f t="shared" si="18"/>
        <v>0</v>
      </c>
      <c r="Q30" s="39">
        <f t="shared" si="18"/>
        <v>0</v>
      </c>
      <c r="R30" s="39">
        <f t="shared" si="18"/>
        <v>3</v>
      </c>
      <c r="S30" s="39">
        <f t="shared" si="18"/>
        <v>1</v>
      </c>
      <c r="T30" s="39">
        <f t="shared" si="18"/>
        <v>11</v>
      </c>
      <c r="U30" s="64">
        <f t="shared" si="17"/>
        <v>88</v>
      </c>
      <c r="V30" s="27">
        <f t="shared" si="7"/>
        <v>1</v>
      </c>
      <c r="W30" s="65">
        <f>W31+W32+W33+W34</f>
        <v>0</v>
      </c>
      <c r="X30" s="28">
        <f>W30/B30</f>
        <v>0</v>
      </c>
    </row>
    <row r="31" spans="1:25" ht="45" x14ac:dyDescent="0.2">
      <c r="A31" s="53" t="s">
        <v>69</v>
      </c>
      <c r="B31" s="54">
        <f>C31+E31</f>
        <v>22</v>
      </c>
      <c r="C31" s="55" t="s">
        <v>70</v>
      </c>
      <c r="D31" s="55"/>
      <c r="E31" s="56" t="s">
        <v>46</v>
      </c>
      <c r="F31" s="57">
        <v>17</v>
      </c>
      <c r="G31" s="25">
        <f t="shared" si="3"/>
        <v>0.77272727272727271</v>
      </c>
      <c r="H31" s="66">
        <v>17</v>
      </c>
      <c r="I31" s="40">
        <f t="shared" si="15"/>
        <v>1</v>
      </c>
      <c r="J31" s="24">
        <f t="shared" si="4"/>
        <v>5</v>
      </c>
      <c r="K31" s="26">
        <f t="shared" si="5"/>
        <v>0.22727272727272727</v>
      </c>
      <c r="L31" s="59">
        <v>2</v>
      </c>
      <c r="M31" s="59"/>
      <c r="N31" s="59"/>
      <c r="O31" s="59">
        <v>1</v>
      </c>
      <c r="P31" s="60"/>
      <c r="Q31" s="60"/>
      <c r="R31" s="59"/>
      <c r="S31" s="59"/>
      <c r="T31" s="59">
        <v>2</v>
      </c>
      <c r="U31" s="61">
        <f t="shared" si="17"/>
        <v>22</v>
      </c>
      <c r="V31" s="27">
        <f t="shared" si="7"/>
        <v>1</v>
      </c>
      <c r="W31" s="61"/>
      <c r="X31" s="50"/>
    </row>
    <row r="32" spans="1:25" ht="45" x14ac:dyDescent="0.2">
      <c r="A32" s="53" t="s">
        <v>71</v>
      </c>
      <c r="B32" s="54">
        <f>C32+E32</f>
        <v>17</v>
      </c>
      <c r="C32" s="55" t="s">
        <v>72</v>
      </c>
      <c r="D32" s="55"/>
      <c r="E32" s="56"/>
      <c r="F32" s="57">
        <v>10</v>
      </c>
      <c r="G32" s="25">
        <f t="shared" si="3"/>
        <v>0.58823529411764708</v>
      </c>
      <c r="H32" s="66">
        <v>10</v>
      </c>
      <c r="I32" s="40">
        <f t="shared" si="15"/>
        <v>1</v>
      </c>
      <c r="J32" s="24">
        <f t="shared" si="4"/>
        <v>7</v>
      </c>
      <c r="K32" s="26">
        <f t="shared" si="5"/>
        <v>0.41176470588235292</v>
      </c>
      <c r="L32" s="59">
        <v>1</v>
      </c>
      <c r="M32" s="59"/>
      <c r="N32" s="59"/>
      <c r="O32" s="59"/>
      <c r="P32" s="60"/>
      <c r="Q32" s="60"/>
      <c r="R32" s="59"/>
      <c r="S32" s="59">
        <v>1</v>
      </c>
      <c r="T32" s="59">
        <v>5</v>
      </c>
      <c r="U32" s="61">
        <f t="shared" si="17"/>
        <v>17</v>
      </c>
      <c r="V32" s="27">
        <f t="shared" si="7"/>
        <v>1</v>
      </c>
      <c r="W32" s="61"/>
      <c r="X32" s="62"/>
    </row>
    <row r="33" spans="1:24" ht="45" x14ac:dyDescent="0.2">
      <c r="A33" s="53" t="s">
        <v>73</v>
      </c>
      <c r="B33" s="54">
        <f>C33+E33</f>
        <v>15</v>
      </c>
      <c r="C33" s="55" t="s">
        <v>64</v>
      </c>
      <c r="D33" s="55" t="s">
        <v>46</v>
      </c>
      <c r="E33" s="56"/>
      <c r="F33" s="57">
        <v>12</v>
      </c>
      <c r="G33" s="25">
        <f t="shared" si="3"/>
        <v>0.8</v>
      </c>
      <c r="H33" s="66">
        <v>12</v>
      </c>
      <c r="I33" s="40">
        <f t="shared" si="15"/>
        <v>1</v>
      </c>
      <c r="J33" s="24">
        <f t="shared" si="4"/>
        <v>3</v>
      </c>
      <c r="K33" s="26">
        <f t="shared" si="5"/>
        <v>0.2</v>
      </c>
      <c r="L33" s="59">
        <v>2</v>
      </c>
      <c r="M33" s="59"/>
      <c r="N33" s="59"/>
      <c r="O33" s="59"/>
      <c r="P33" s="60"/>
      <c r="Q33" s="60"/>
      <c r="R33" s="59"/>
      <c r="S33" s="59"/>
      <c r="T33" s="59">
        <v>1</v>
      </c>
      <c r="U33" s="61">
        <f t="shared" si="17"/>
        <v>15</v>
      </c>
      <c r="V33" s="27">
        <f t="shared" si="7"/>
        <v>1</v>
      </c>
      <c r="W33" s="61"/>
      <c r="X33" s="50"/>
    </row>
    <row r="34" spans="1:24" ht="45" x14ac:dyDescent="0.2">
      <c r="A34" s="67" t="s">
        <v>74</v>
      </c>
      <c r="B34" s="54">
        <f>C34+E34</f>
        <v>17</v>
      </c>
      <c r="C34" s="55" t="s">
        <v>64</v>
      </c>
      <c r="D34" s="55" t="s">
        <v>62</v>
      </c>
      <c r="E34" s="56" t="s">
        <v>62</v>
      </c>
      <c r="F34" s="57">
        <v>15</v>
      </c>
      <c r="G34" s="25">
        <f t="shared" si="3"/>
        <v>0.88235294117647056</v>
      </c>
      <c r="H34" s="66">
        <v>15</v>
      </c>
      <c r="I34" s="40">
        <f t="shared" si="15"/>
        <v>1</v>
      </c>
      <c r="J34" s="24">
        <f t="shared" si="4"/>
        <v>2</v>
      </c>
      <c r="K34" s="26">
        <f t="shared" si="5"/>
        <v>0.11764705882352941</v>
      </c>
      <c r="L34" s="59">
        <v>1</v>
      </c>
      <c r="M34" s="59"/>
      <c r="N34" s="59"/>
      <c r="O34" s="59"/>
      <c r="P34" s="60"/>
      <c r="Q34" s="60"/>
      <c r="R34" s="59"/>
      <c r="S34" s="59"/>
      <c r="T34" s="59">
        <v>1</v>
      </c>
      <c r="U34" s="61">
        <f t="shared" si="17"/>
        <v>17</v>
      </c>
      <c r="V34" s="27">
        <f t="shared" si="7"/>
        <v>1</v>
      </c>
      <c r="W34" s="61"/>
      <c r="X34" s="50"/>
    </row>
    <row r="35" spans="1:24" ht="22.5" x14ac:dyDescent="0.2">
      <c r="A35" s="67" t="s">
        <v>75</v>
      </c>
      <c r="B35" s="54">
        <f>C35+E35</f>
        <v>17</v>
      </c>
      <c r="C35" s="55" t="s">
        <v>72</v>
      </c>
      <c r="D35" s="55" t="s">
        <v>62</v>
      </c>
      <c r="E35" s="56"/>
      <c r="F35" s="57">
        <v>10</v>
      </c>
      <c r="G35" s="25">
        <f t="shared" si="3"/>
        <v>0.58823529411764708</v>
      </c>
      <c r="H35" s="66">
        <v>10</v>
      </c>
      <c r="I35" s="40">
        <f t="shared" si="15"/>
        <v>1</v>
      </c>
      <c r="J35" s="24">
        <f t="shared" si="4"/>
        <v>7</v>
      </c>
      <c r="K35" s="26">
        <f t="shared" si="5"/>
        <v>0.41176470588235292</v>
      </c>
      <c r="L35" s="59">
        <v>2</v>
      </c>
      <c r="M35" s="59"/>
      <c r="N35" s="59"/>
      <c r="O35" s="59"/>
      <c r="P35" s="60"/>
      <c r="Q35" s="60"/>
      <c r="R35" s="59">
        <v>3</v>
      </c>
      <c r="S35" s="59"/>
      <c r="T35" s="59">
        <v>2</v>
      </c>
      <c r="U35" s="61">
        <f t="shared" si="17"/>
        <v>17</v>
      </c>
      <c r="V35" s="27">
        <f t="shared" si="7"/>
        <v>1</v>
      </c>
      <c r="W35" s="61"/>
      <c r="X35" s="50"/>
    </row>
    <row r="36" spans="1:24" ht="13.5" x14ac:dyDescent="0.2">
      <c r="A36" s="37" t="s">
        <v>76</v>
      </c>
      <c r="B36" s="38">
        <f>B37+B38+B39+B40+B41+B42</f>
        <v>85</v>
      </c>
      <c r="C36" s="39">
        <f>C37+C38+C39+C40+C41+C42</f>
        <v>73</v>
      </c>
      <c r="D36" s="39">
        <f>D37+D38+D39+D40+D41+D42</f>
        <v>8</v>
      </c>
      <c r="E36" s="38">
        <f>E37+E38+E39+E40+E41+E42</f>
        <v>12</v>
      </c>
      <c r="F36" s="39">
        <f>F37+F38+F39+F40+F41+F42</f>
        <v>40</v>
      </c>
      <c r="G36" s="25">
        <f t="shared" si="3"/>
        <v>0.47058823529411764</v>
      </c>
      <c r="H36" s="38">
        <f>H37+H38+H39+H40+H41+H42</f>
        <v>40</v>
      </c>
      <c r="I36" s="40">
        <f t="shared" si="15"/>
        <v>1</v>
      </c>
      <c r="J36" s="24">
        <f t="shared" si="4"/>
        <v>45</v>
      </c>
      <c r="K36" s="26">
        <f t="shared" si="5"/>
        <v>0.52941176470588236</v>
      </c>
      <c r="L36" s="39">
        <f t="shared" ref="L36:T36" si="19">L37+L38+L39+L40+L41+L42</f>
        <v>5</v>
      </c>
      <c r="M36" s="39">
        <f t="shared" si="19"/>
        <v>0</v>
      </c>
      <c r="N36" s="39">
        <f t="shared" si="19"/>
        <v>1</v>
      </c>
      <c r="O36" s="39">
        <f t="shared" si="19"/>
        <v>0</v>
      </c>
      <c r="P36" s="39">
        <f t="shared" si="19"/>
        <v>0</v>
      </c>
      <c r="Q36" s="39">
        <f t="shared" si="19"/>
        <v>0</v>
      </c>
      <c r="R36" s="39">
        <f t="shared" si="19"/>
        <v>0</v>
      </c>
      <c r="S36" s="39">
        <f t="shared" si="19"/>
        <v>1</v>
      </c>
      <c r="T36" s="39">
        <f t="shared" si="19"/>
        <v>38</v>
      </c>
      <c r="U36" s="39">
        <f t="shared" si="17"/>
        <v>85</v>
      </c>
      <c r="V36" s="27">
        <f t="shared" si="7"/>
        <v>1</v>
      </c>
      <c r="W36" s="65">
        <f>W37+W38+W39+W40+W41</f>
        <v>0</v>
      </c>
      <c r="X36" s="28">
        <f>W36/B36</f>
        <v>0</v>
      </c>
    </row>
    <row r="37" spans="1:24" ht="22.5" x14ac:dyDescent="0.2">
      <c r="A37" s="53" t="s">
        <v>77</v>
      </c>
      <c r="B37" s="54">
        <f t="shared" ref="B37:B42" si="20">C37+E37</f>
        <v>5</v>
      </c>
      <c r="C37" s="55" t="s">
        <v>78</v>
      </c>
      <c r="D37" s="55" t="s">
        <v>46</v>
      </c>
      <c r="E37" s="56" t="s">
        <v>46</v>
      </c>
      <c r="F37" s="57">
        <v>3</v>
      </c>
      <c r="G37" s="25">
        <f t="shared" si="3"/>
        <v>0.6</v>
      </c>
      <c r="H37" s="66">
        <v>3</v>
      </c>
      <c r="I37" s="40">
        <f t="shared" si="15"/>
        <v>1</v>
      </c>
      <c r="J37" s="24">
        <f t="shared" si="4"/>
        <v>2</v>
      </c>
      <c r="K37" s="26">
        <f t="shared" si="5"/>
        <v>0.4</v>
      </c>
      <c r="L37" s="59"/>
      <c r="M37" s="59"/>
      <c r="N37" s="59"/>
      <c r="O37" s="59"/>
      <c r="P37" s="60"/>
      <c r="Q37" s="60"/>
      <c r="R37" s="59"/>
      <c r="S37" s="59"/>
      <c r="T37" s="59">
        <v>2</v>
      </c>
      <c r="U37" s="39">
        <f t="shared" si="17"/>
        <v>5</v>
      </c>
      <c r="V37" s="27">
        <f t="shared" si="7"/>
        <v>1</v>
      </c>
      <c r="W37" s="61"/>
      <c r="X37" s="50"/>
    </row>
    <row r="38" spans="1:24" ht="45" x14ac:dyDescent="0.2">
      <c r="A38" s="53" t="s">
        <v>79</v>
      </c>
      <c r="B38" s="54">
        <f t="shared" si="20"/>
        <v>13</v>
      </c>
      <c r="C38" s="55" t="s">
        <v>80</v>
      </c>
      <c r="D38" s="55" t="s">
        <v>46</v>
      </c>
      <c r="E38" s="56" t="s">
        <v>62</v>
      </c>
      <c r="F38" s="57">
        <v>7</v>
      </c>
      <c r="G38" s="25">
        <f t="shared" si="3"/>
        <v>0.53846153846153844</v>
      </c>
      <c r="H38" s="66">
        <v>7</v>
      </c>
      <c r="I38" s="40">
        <f t="shared" si="15"/>
        <v>1</v>
      </c>
      <c r="J38" s="24">
        <f t="shared" si="4"/>
        <v>6</v>
      </c>
      <c r="K38" s="26">
        <f t="shared" si="5"/>
        <v>0.46153846153846156</v>
      </c>
      <c r="L38" s="59"/>
      <c r="M38" s="59"/>
      <c r="N38" s="59"/>
      <c r="O38" s="59"/>
      <c r="P38" s="60"/>
      <c r="Q38" s="60"/>
      <c r="R38" s="59"/>
      <c r="S38" s="59">
        <v>1</v>
      </c>
      <c r="T38" s="59">
        <v>5</v>
      </c>
      <c r="U38" s="39">
        <f t="shared" si="17"/>
        <v>13</v>
      </c>
      <c r="V38" s="27">
        <f t="shared" si="7"/>
        <v>1</v>
      </c>
      <c r="W38" s="61"/>
      <c r="X38" s="50"/>
    </row>
    <row r="39" spans="1:24" ht="22.5" x14ac:dyDescent="0.2">
      <c r="A39" s="53" t="s">
        <v>81</v>
      </c>
      <c r="B39" s="54">
        <f t="shared" si="20"/>
        <v>16</v>
      </c>
      <c r="C39" s="55" t="s">
        <v>64</v>
      </c>
      <c r="D39" s="55" t="s">
        <v>53</v>
      </c>
      <c r="E39" s="56" t="s">
        <v>46</v>
      </c>
      <c r="F39" s="57">
        <v>9</v>
      </c>
      <c r="G39" s="25">
        <f t="shared" si="3"/>
        <v>0.5625</v>
      </c>
      <c r="H39" s="66">
        <v>9</v>
      </c>
      <c r="I39" s="40">
        <f t="shared" si="15"/>
        <v>1</v>
      </c>
      <c r="J39" s="24">
        <f t="shared" si="4"/>
        <v>7</v>
      </c>
      <c r="K39" s="26">
        <f t="shared" si="5"/>
        <v>0.4375</v>
      </c>
      <c r="L39" s="59"/>
      <c r="M39" s="59"/>
      <c r="N39" s="59"/>
      <c r="O39" s="59"/>
      <c r="P39" s="60"/>
      <c r="Q39" s="60"/>
      <c r="R39" s="59"/>
      <c r="S39" s="59"/>
      <c r="T39" s="59">
        <v>7</v>
      </c>
      <c r="U39" s="39">
        <f t="shared" si="17"/>
        <v>16</v>
      </c>
      <c r="V39" s="27">
        <f t="shared" si="7"/>
        <v>1</v>
      </c>
      <c r="W39" s="61"/>
      <c r="X39" s="50"/>
    </row>
    <row r="40" spans="1:24" ht="33.75" x14ac:dyDescent="0.2">
      <c r="A40" s="53" t="s">
        <v>82</v>
      </c>
      <c r="B40" s="54">
        <f t="shared" si="20"/>
        <v>17</v>
      </c>
      <c r="C40" s="55" t="s">
        <v>64</v>
      </c>
      <c r="D40" s="55" t="s">
        <v>62</v>
      </c>
      <c r="E40" s="56" t="s">
        <v>62</v>
      </c>
      <c r="F40" s="57">
        <v>13</v>
      </c>
      <c r="G40" s="25">
        <f t="shared" si="3"/>
        <v>0.76470588235294112</v>
      </c>
      <c r="H40" s="66">
        <v>13</v>
      </c>
      <c r="I40" s="40">
        <f t="shared" si="15"/>
        <v>1</v>
      </c>
      <c r="J40" s="24">
        <f t="shared" si="4"/>
        <v>4</v>
      </c>
      <c r="K40" s="26">
        <f t="shared" si="5"/>
        <v>0.23529411764705882</v>
      </c>
      <c r="L40" s="59">
        <v>2</v>
      </c>
      <c r="M40" s="59"/>
      <c r="N40" s="59"/>
      <c r="O40" s="59"/>
      <c r="P40" s="60"/>
      <c r="Q40" s="60"/>
      <c r="R40" s="59"/>
      <c r="S40" s="59"/>
      <c r="T40" s="59">
        <v>2</v>
      </c>
      <c r="U40" s="39">
        <f t="shared" si="17"/>
        <v>17</v>
      </c>
      <c r="V40" s="27">
        <f t="shared" si="7"/>
        <v>1</v>
      </c>
      <c r="W40" s="61"/>
      <c r="X40" s="50"/>
    </row>
    <row r="41" spans="1:24" ht="22.5" x14ac:dyDescent="0.2">
      <c r="A41" s="53" t="s">
        <v>83</v>
      </c>
      <c r="B41" s="54">
        <f t="shared" si="20"/>
        <v>22</v>
      </c>
      <c r="C41" s="55" t="s">
        <v>59</v>
      </c>
      <c r="D41" s="55" t="s">
        <v>46</v>
      </c>
      <c r="E41" s="56" t="s">
        <v>84</v>
      </c>
      <c r="F41" s="57">
        <v>6</v>
      </c>
      <c r="G41" s="25">
        <f t="shared" si="3"/>
        <v>0.27272727272727271</v>
      </c>
      <c r="H41" s="66">
        <v>6</v>
      </c>
      <c r="I41" s="40">
        <f t="shared" si="15"/>
        <v>1</v>
      </c>
      <c r="J41" s="24">
        <f t="shared" si="4"/>
        <v>16</v>
      </c>
      <c r="K41" s="26">
        <f t="shared" si="5"/>
        <v>0.72727272727272729</v>
      </c>
      <c r="L41" s="59">
        <v>1</v>
      </c>
      <c r="M41" s="59"/>
      <c r="N41" s="59"/>
      <c r="O41" s="59"/>
      <c r="P41" s="60"/>
      <c r="Q41" s="60"/>
      <c r="R41" s="59"/>
      <c r="S41" s="59"/>
      <c r="T41" s="59">
        <v>15</v>
      </c>
      <c r="U41" s="39">
        <f t="shared" si="17"/>
        <v>22</v>
      </c>
      <c r="V41" s="27">
        <f t="shared" si="7"/>
        <v>1</v>
      </c>
      <c r="W41" s="61"/>
      <c r="X41" s="50"/>
    </row>
    <row r="42" spans="1:24" ht="22.5" x14ac:dyDescent="0.2">
      <c r="A42" s="53" t="s">
        <v>85</v>
      </c>
      <c r="B42" s="54">
        <f t="shared" si="20"/>
        <v>12</v>
      </c>
      <c r="C42" s="55" t="s">
        <v>86</v>
      </c>
      <c r="D42" s="55"/>
      <c r="E42" s="56"/>
      <c r="F42" s="57">
        <v>2</v>
      </c>
      <c r="G42" s="25">
        <f t="shared" si="3"/>
        <v>0.16666666666666666</v>
      </c>
      <c r="H42" s="66">
        <v>2</v>
      </c>
      <c r="I42" s="40">
        <f t="shared" si="15"/>
        <v>1</v>
      </c>
      <c r="J42" s="24">
        <f t="shared" si="4"/>
        <v>10</v>
      </c>
      <c r="K42" s="26">
        <f t="shared" si="5"/>
        <v>0.83333333333333337</v>
      </c>
      <c r="L42" s="59">
        <v>2</v>
      </c>
      <c r="M42" s="59"/>
      <c r="N42" s="59">
        <v>1</v>
      </c>
      <c r="O42" s="59"/>
      <c r="P42" s="60"/>
      <c r="Q42" s="60"/>
      <c r="R42" s="59"/>
      <c r="S42" s="59"/>
      <c r="T42" s="59">
        <v>7</v>
      </c>
      <c r="U42" s="39">
        <f t="shared" si="17"/>
        <v>12</v>
      </c>
      <c r="V42" s="27">
        <f t="shared" si="7"/>
        <v>1</v>
      </c>
      <c r="W42" s="61"/>
      <c r="X42" s="50"/>
    </row>
    <row r="43" spans="1:24" ht="13.5" x14ac:dyDescent="0.2">
      <c r="A43" s="63" t="s">
        <v>87</v>
      </c>
      <c r="B43" s="68">
        <f>B44+B45+B46+B47+B48</f>
        <v>140</v>
      </c>
      <c r="C43" s="64">
        <f>C44+C45+C46+C47+C48</f>
        <v>125</v>
      </c>
      <c r="D43" s="64">
        <f>D44+D45+D46+D47+D48</f>
        <v>6</v>
      </c>
      <c r="E43" s="68">
        <f>E44+E45+E46+E47+E48</f>
        <v>15</v>
      </c>
      <c r="F43" s="64">
        <f>F44+F45+F46+F47+F48</f>
        <v>99</v>
      </c>
      <c r="G43" s="25">
        <f t="shared" si="3"/>
        <v>0.70714285714285718</v>
      </c>
      <c r="H43" s="68">
        <f>H44+H45+H46+H47+H48</f>
        <v>94</v>
      </c>
      <c r="I43" s="40">
        <f t="shared" si="15"/>
        <v>0.9494949494949495</v>
      </c>
      <c r="J43" s="24">
        <f t="shared" ref="J43:J48" si="21">L43+M43+N43+O43+P43+R43+T43+S43+Q43</f>
        <v>41</v>
      </c>
      <c r="K43" s="26">
        <f t="shared" si="5"/>
        <v>0.29285714285714287</v>
      </c>
      <c r="L43" s="64">
        <f t="shared" ref="L43:T43" si="22">L44+L45+L46+L47+L48</f>
        <v>17</v>
      </c>
      <c r="M43" s="64">
        <f t="shared" si="22"/>
        <v>11</v>
      </c>
      <c r="N43" s="64">
        <f t="shared" si="22"/>
        <v>0</v>
      </c>
      <c r="O43" s="64">
        <f t="shared" si="22"/>
        <v>0</v>
      </c>
      <c r="P43" s="64">
        <f t="shared" si="22"/>
        <v>0</v>
      </c>
      <c r="Q43" s="64">
        <f t="shared" si="22"/>
        <v>5</v>
      </c>
      <c r="R43" s="64">
        <f t="shared" si="22"/>
        <v>1</v>
      </c>
      <c r="S43" s="64">
        <f t="shared" si="22"/>
        <v>0</v>
      </c>
      <c r="T43" s="64">
        <f t="shared" si="22"/>
        <v>7</v>
      </c>
      <c r="U43" s="64">
        <f t="shared" si="17"/>
        <v>140</v>
      </c>
      <c r="V43" s="27">
        <f t="shared" si="7"/>
        <v>1</v>
      </c>
      <c r="W43" s="64">
        <f>W44+W45+W46+W47+W48</f>
        <v>0</v>
      </c>
      <c r="X43" s="28">
        <f>W43/B43</f>
        <v>0</v>
      </c>
    </row>
    <row r="44" spans="1:24" ht="22.5" x14ac:dyDescent="0.2">
      <c r="A44" s="53" t="s">
        <v>88</v>
      </c>
      <c r="B44" s="54">
        <f>C44+E44</f>
        <v>44</v>
      </c>
      <c r="C44" s="55" t="s">
        <v>89</v>
      </c>
      <c r="D44" s="55" t="s">
        <v>53</v>
      </c>
      <c r="E44" s="56" t="s">
        <v>90</v>
      </c>
      <c r="F44" s="69">
        <v>30</v>
      </c>
      <c r="G44" s="25">
        <f t="shared" si="3"/>
        <v>0.68181818181818177</v>
      </c>
      <c r="H44" s="70">
        <v>29</v>
      </c>
      <c r="I44" s="40">
        <f t="shared" si="15"/>
        <v>0.96666666666666667</v>
      </c>
      <c r="J44" s="24">
        <f t="shared" si="21"/>
        <v>14</v>
      </c>
      <c r="K44" s="26">
        <f t="shared" si="5"/>
        <v>0.31818181818181818</v>
      </c>
      <c r="L44" s="59">
        <v>4</v>
      </c>
      <c r="M44" s="59">
        <v>4</v>
      </c>
      <c r="N44" s="59"/>
      <c r="O44" s="59"/>
      <c r="P44" s="59"/>
      <c r="Q44" s="59">
        <v>2</v>
      </c>
      <c r="R44" s="59"/>
      <c r="S44" s="59"/>
      <c r="T44" s="59">
        <v>4</v>
      </c>
      <c r="U44" s="64">
        <f t="shared" si="17"/>
        <v>44</v>
      </c>
      <c r="V44" s="27">
        <f t="shared" si="7"/>
        <v>1</v>
      </c>
      <c r="W44" s="61"/>
      <c r="X44" s="50"/>
    </row>
    <row r="45" spans="1:24" ht="33.75" x14ac:dyDescent="0.2">
      <c r="A45" s="71" t="s">
        <v>91</v>
      </c>
      <c r="B45" s="54">
        <f>C45+E45</f>
        <v>25</v>
      </c>
      <c r="C45" s="55" t="s">
        <v>92</v>
      </c>
      <c r="D45" s="55" t="s">
        <v>53</v>
      </c>
      <c r="E45" s="56" t="s">
        <v>56</v>
      </c>
      <c r="F45" s="69">
        <v>20</v>
      </c>
      <c r="G45" s="25">
        <f t="shared" si="3"/>
        <v>0.8</v>
      </c>
      <c r="H45" s="70">
        <v>20</v>
      </c>
      <c r="I45" s="40">
        <f t="shared" si="15"/>
        <v>1</v>
      </c>
      <c r="J45" s="24">
        <f t="shared" si="21"/>
        <v>5</v>
      </c>
      <c r="K45" s="26">
        <f t="shared" si="5"/>
        <v>0.2</v>
      </c>
      <c r="L45" s="59">
        <v>2</v>
      </c>
      <c r="M45" s="59"/>
      <c r="N45" s="59"/>
      <c r="O45" s="59"/>
      <c r="P45" s="59"/>
      <c r="Q45" s="59">
        <v>2</v>
      </c>
      <c r="R45" s="72">
        <v>1</v>
      </c>
      <c r="S45" s="59"/>
      <c r="T45" s="59"/>
      <c r="U45" s="64">
        <f t="shared" si="17"/>
        <v>25</v>
      </c>
      <c r="V45" s="27">
        <f t="shared" si="7"/>
        <v>1</v>
      </c>
      <c r="W45" s="61"/>
      <c r="X45" s="65"/>
    </row>
    <row r="46" spans="1:24" ht="22.5" x14ac:dyDescent="0.2">
      <c r="A46" s="53" t="s">
        <v>93</v>
      </c>
      <c r="B46" s="54">
        <f>C46+E46</f>
        <v>15</v>
      </c>
      <c r="C46" s="55" t="s">
        <v>64</v>
      </c>
      <c r="D46" s="55"/>
      <c r="E46" s="56"/>
      <c r="F46" s="69">
        <v>14</v>
      </c>
      <c r="G46" s="25">
        <f t="shared" si="3"/>
        <v>0.93333333333333335</v>
      </c>
      <c r="H46" s="70">
        <v>13</v>
      </c>
      <c r="I46" s="40">
        <f t="shared" si="15"/>
        <v>0.9285714285714286</v>
      </c>
      <c r="J46" s="24">
        <f t="shared" si="21"/>
        <v>1</v>
      </c>
      <c r="K46" s="26">
        <f t="shared" si="5"/>
        <v>6.6666666666666666E-2</v>
      </c>
      <c r="L46" s="59"/>
      <c r="M46" s="59">
        <v>1</v>
      </c>
      <c r="N46" s="59"/>
      <c r="O46" s="59"/>
      <c r="P46" s="59"/>
      <c r="Q46" s="59"/>
      <c r="R46" s="59"/>
      <c r="S46" s="59"/>
      <c r="T46" s="59"/>
      <c r="U46" s="64">
        <f t="shared" si="17"/>
        <v>15</v>
      </c>
      <c r="V46" s="27">
        <f t="shared" si="7"/>
        <v>1</v>
      </c>
      <c r="W46" s="61"/>
      <c r="X46" s="50"/>
    </row>
    <row r="47" spans="1:24" ht="22.5" x14ac:dyDescent="0.2">
      <c r="A47" s="53" t="s">
        <v>94</v>
      </c>
      <c r="B47" s="54">
        <f>C47+E47</f>
        <v>11</v>
      </c>
      <c r="C47" s="55" t="s">
        <v>95</v>
      </c>
      <c r="D47" s="55"/>
      <c r="E47" s="56" t="s">
        <v>62</v>
      </c>
      <c r="F47" s="69">
        <v>8</v>
      </c>
      <c r="G47" s="25">
        <f t="shared" si="3"/>
        <v>0.72727272727272729</v>
      </c>
      <c r="H47" s="70">
        <v>8</v>
      </c>
      <c r="I47" s="40">
        <f t="shared" si="15"/>
        <v>1</v>
      </c>
      <c r="J47" s="24">
        <f t="shared" si="21"/>
        <v>3</v>
      </c>
      <c r="K47" s="26">
        <f t="shared" si="5"/>
        <v>0.27272727272727271</v>
      </c>
      <c r="L47" s="59">
        <v>2</v>
      </c>
      <c r="M47" s="59"/>
      <c r="N47" s="59"/>
      <c r="O47" s="59"/>
      <c r="P47" s="59"/>
      <c r="Q47" s="59">
        <v>1</v>
      </c>
      <c r="R47" s="59"/>
      <c r="S47" s="59"/>
      <c r="T47" s="59"/>
      <c r="U47" s="64">
        <f t="shared" si="17"/>
        <v>11</v>
      </c>
      <c r="V47" s="27">
        <f t="shared" si="7"/>
        <v>1</v>
      </c>
      <c r="W47" s="61"/>
      <c r="X47" s="50"/>
    </row>
    <row r="48" spans="1:24" ht="22.5" x14ac:dyDescent="0.2">
      <c r="A48" s="53" t="s">
        <v>96</v>
      </c>
      <c r="B48" s="54">
        <f>C48+E48</f>
        <v>45</v>
      </c>
      <c r="C48" s="55" t="s">
        <v>97</v>
      </c>
      <c r="D48" s="55"/>
      <c r="E48" s="56"/>
      <c r="F48" s="69">
        <v>27</v>
      </c>
      <c r="G48" s="25">
        <f t="shared" si="3"/>
        <v>0.6</v>
      </c>
      <c r="H48" s="58">
        <v>24</v>
      </c>
      <c r="I48" s="40">
        <f t="shared" si="15"/>
        <v>0.88888888888888884</v>
      </c>
      <c r="J48" s="24">
        <f t="shared" si="21"/>
        <v>18</v>
      </c>
      <c r="K48" s="26">
        <f t="shared" si="5"/>
        <v>0.4</v>
      </c>
      <c r="L48" s="59">
        <v>9</v>
      </c>
      <c r="M48" s="59">
        <v>6</v>
      </c>
      <c r="N48" s="59"/>
      <c r="O48" s="59"/>
      <c r="P48" s="59"/>
      <c r="Q48" s="59"/>
      <c r="R48" s="59"/>
      <c r="S48" s="59"/>
      <c r="T48" s="59">
        <v>3</v>
      </c>
      <c r="U48" s="64">
        <f t="shared" si="17"/>
        <v>45</v>
      </c>
      <c r="V48" s="27">
        <f t="shared" si="7"/>
        <v>1</v>
      </c>
      <c r="W48" s="61"/>
      <c r="X48" s="50"/>
    </row>
    <row r="49" spans="1:24" ht="13.5" x14ac:dyDescent="0.2">
      <c r="A49" s="63" t="s">
        <v>98</v>
      </c>
      <c r="B49" s="38">
        <f>B50+B51+B52+B53+B54+B55+B56+B57+B58+B59</f>
        <v>188</v>
      </c>
      <c r="C49" s="38">
        <f>C50+C51+C52+C53+C54+C55+C56+C57+C58+C59</f>
        <v>163</v>
      </c>
      <c r="D49" s="38">
        <f>D50+D51+D52+D53+D54+D55+D56+D57+D58+D59</f>
        <v>12</v>
      </c>
      <c r="E49" s="38">
        <f>E50+E51+E52+E53+E54+E55+E56+E57+E58+E59</f>
        <v>25</v>
      </c>
      <c r="F49" s="38">
        <f>F50+F51+F52+F53+F54+F55+F56+F57+F58+F59</f>
        <v>133</v>
      </c>
      <c r="G49" s="25">
        <f>F49/B49</f>
        <v>0.70744680851063835</v>
      </c>
      <c r="H49" s="38">
        <f>H50+H51+H52+H53+H54+H55+H56+H57+H58+H59</f>
        <v>131</v>
      </c>
      <c r="I49" s="40">
        <f t="shared" si="15"/>
        <v>0.98496240601503759</v>
      </c>
      <c r="J49" s="24">
        <f t="shared" si="4"/>
        <v>55</v>
      </c>
      <c r="K49" s="26">
        <f t="shared" si="5"/>
        <v>0.29255319148936171</v>
      </c>
      <c r="L49" s="38">
        <f t="shared" ref="L49:U49" si="23">L50+L51+L52+L53+L54+L55+L56+L57+L58+L59</f>
        <v>3</v>
      </c>
      <c r="M49" s="38">
        <f t="shared" si="23"/>
        <v>4</v>
      </c>
      <c r="N49" s="38">
        <f t="shared" si="23"/>
        <v>0</v>
      </c>
      <c r="O49" s="38">
        <f t="shared" si="23"/>
        <v>1</v>
      </c>
      <c r="P49" s="38">
        <f t="shared" si="23"/>
        <v>0</v>
      </c>
      <c r="Q49" s="38">
        <f t="shared" si="23"/>
        <v>0</v>
      </c>
      <c r="R49" s="38">
        <f t="shared" si="23"/>
        <v>21</v>
      </c>
      <c r="S49" s="38">
        <f t="shared" si="23"/>
        <v>9</v>
      </c>
      <c r="T49" s="38">
        <f t="shared" si="23"/>
        <v>17</v>
      </c>
      <c r="U49" s="38">
        <f t="shared" si="23"/>
        <v>188</v>
      </c>
      <c r="V49" s="27">
        <f t="shared" si="7"/>
        <v>1</v>
      </c>
      <c r="W49" s="38">
        <f>W50+W51+W52+W54+W55+W59+W56+W57+W58+W53</f>
        <v>0</v>
      </c>
      <c r="X49" s="28">
        <f>W49/B49</f>
        <v>0</v>
      </c>
    </row>
    <row r="50" spans="1:24" x14ac:dyDescent="0.2">
      <c r="A50" s="53" t="s">
        <v>99</v>
      </c>
      <c r="B50" s="54">
        <f t="shared" ref="B50:B58" si="24">C50+E50</f>
        <v>8</v>
      </c>
      <c r="C50" s="56" t="s">
        <v>90</v>
      </c>
      <c r="D50" s="56"/>
      <c r="E50" s="56"/>
      <c r="F50" s="57">
        <v>4</v>
      </c>
      <c r="G50" s="25">
        <f t="shared" ref="G50:G114" si="25">F50/B50</f>
        <v>0.5</v>
      </c>
      <c r="H50" s="66">
        <v>4</v>
      </c>
      <c r="I50" s="40">
        <f t="shared" si="15"/>
        <v>1</v>
      </c>
      <c r="J50" s="24">
        <f t="shared" si="4"/>
        <v>4</v>
      </c>
      <c r="K50" s="26">
        <f t="shared" si="5"/>
        <v>0.5</v>
      </c>
      <c r="L50" s="59"/>
      <c r="M50" s="59"/>
      <c r="N50" s="59"/>
      <c r="O50" s="59"/>
      <c r="P50" s="60"/>
      <c r="Q50" s="60"/>
      <c r="R50" s="59">
        <v>3</v>
      </c>
      <c r="S50" s="59"/>
      <c r="T50" s="59">
        <v>1</v>
      </c>
      <c r="U50" s="64">
        <f t="shared" ref="U50:U72" si="26">F50+J50</f>
        <v>8</v>
      </c>
      <c r="V50" s="27">
        <f t="shared" si="7"/>
        <v>1</v>
      </c>
      <c r="W50" s="61"/>
      <c r="X50" s="50"/>
    </row>
    <row r="51" spans="1:24" x14ac:dyDescent="0.2">
      <c r="A51" s="53" t="s">
        <v>100</v>
      </c>
      <c r="B51" s="54">
        <f t="shared" si="24"/>
        <v>9</v>
      </c>
      <c r="C51" s="56" t="s">
        <v>95</v>
      </c>
      <c r="D51" s="56"/>
      <c r="E51" s="56"/>
      <c r="F51" s="57">
        <v>4</v>
      </c>
      <c r="G51" s="25">
        <f t="shared" si="25"/>
        <v>0.44444444444444442</v>
      </c>
      <c r="H51" s="66">
        <v>4</v>
      </c>
      <c r="I51" s="40">
        <f t="shared" si="15"/>
        <v>1</v>
      </c>
      <c r="J51" s="24">
        <f t="shared" si="4"/>
        <v>5</v>
      </c>
      <c r="K51" s="26">
        <f t="shared" si="5"/>
        <v>0.55555555555555558</v>
      </c>
      <c r="L51" s="59"/>
      <c r="M51" s="59"/>
      <c r="N51" s="59"/>
      <c r="O51" s="59"/>
      <c r="P51" s="60"/>
      <c r="Q51" s="60"/>
      <c r="R51" s="59"/>
      <c r="S51" s="59">
        <v>5</v>
      </c>
      <c r="T51" s="59"/>
      <c r="U51" s="64">
        <f t="shared" si="26"/>
        <v>9</v>
      </c>
      <c r="V51" s="27">
        <f t="shared" si="7"/>
        <v>1</v>
      </c>
      <c r="W51" s="61"/>
      <c r="X51" s="50"/>
    </row>
    <row r="52" spans="1:24" x14ac:dyDescent="0.2">
      <c r="A52" s="53" t="s">
        <v>101</v>
      </c>
      <c r="B52" s="54">
        <f t="shared" si="24"/>
        <v>6</v>
      </c>
      <c r="C52" s="56" t="s">
        <v>46</v>
      </c>
      <c r="D52" s="56"/>
      <c r="E52" s="56" t="s">
        <v>56</v>
      </c>
      <c r="F52" s="57">
        <v>4</v>
      </c>
      <c r="G52" s="25">
        <f t="shared" si="25"/>
        <v>0.66666666666666663</v>
      </c>
      <c r="H52" s="66">
        <v>4</v>
      </c>
      <c r="I52" s="40">
        <f t="shared" si="15"/>
        <v>1</v>
      </c>
      <c r="J52" s="24">
        <f t="shared" si="4"/>
        <v>2</v>
      </c>
      <c r="K52" s="26">
        <f t="shared" si="5"/>
        <v>0.33333333333333331</v>
      </c>
      <c r="L52" s="59">
        <v>1</v>
      </c>
      <c r="M52" s="59"/>
      <c r="N52" s="59"/>
      <c r="O52" s="59"/>
      <c r="P52" s="60"/>
      <c r="Q52" s="60"/>
      <c r="R52" s="59"/>
      <c r="S52" s="59"/>
      <c r="T52" s="59">
        <v>1</v>
      </c>
      <c r="U52" s="64">
        <f t="shared" si="26"/>
        <v>6</v>
      </c>
      <c r="V52" s="27">
        <f t="shared" si="7"/>
        <v>1</v>
      </c>
      <c r="W52" s="61"/>
      <c r="X52" s="50"/>
    </row>
    <row r="53" spans="1:24" ht="21" customHeight="1" x14ac:dyDescent="0.2">
      <c r="A53" s="73" t="s">
        <v>102</v>
      </c>
      <c r="B53" s="54">
        <f t="shared" si="24"/>
        <v>13</v>
      </c>
      <c r="C53" s="56" t="s">
        <v>103</v>
      </c>
      <c r="D53" s="56" t="s">
        <v>53</v>
      </c>
      <c r="E53" s="56"/>
      <c r="F53" s="57">
        <v>2</v>
      </c>
      <c r="G53" s="25">
        <f t="shared" si="25"/>
        <v>0.15384615384615385</v>
      </c>
      <c r="H53" s="66">
        <v>2</v>
      </c>
      <c r="I53" s="40">
        <f t="shared" si="15"/>
        <v>1</v>
      </c>
      <c r="J53" s="24">
        <f t="shared" si="4"/>
        <v>11</v>
      </c>
      <c r="K53" s="26">
        <f t="shared" si="5"/>
        <v>0.84615384615384615</v>
      </c>
      <c r="L53" s="59"/>
      <c r="M53" s="59"/>
      <c r="N53" s="59"/>
      <c r="O53" s="59"/>
      <c r="P53" s="60"/>
      <c r="Q53" s="60"/>
      <c r="R53" s="59">
        <v>10</v>
      </c>
      <c r="S53" s="59"/>
      <c r="T53" s="59">
        <v>1</v>
      </c>
      <c r="U53" s="64">
        <f t="shared" si="26"/>
        <v>13</v>
      </c>
      <c r="V53" s="27">
        <f t="shared" si="7"/>
        <v>1</v>
      </c>
      <c r="W53" s="61"/>
      <c r="X53" s="50"/>
    </row>
    <row r="54" spans="1:24" ht="33.75" x14ac:dyDescent="0.2">
      <c r="A54" s="73" t="s">
        <v>104</v>
      </c>
      <c r="B54" s="54">
        <f t="shared" si="24"/>
        <v>8</v>
      </c>
      <c r="C54" s="56" t="s">
        <v>90</v>
      </c>
      <c r="D54" s="56" t="s">
        <v>46</v>
      </c>
      <c r="E54" s="56"/>
      <c r="F54" s="57">
        <v>1</v>
      </c>
      <c r="G54" s="25">
        <f t="shared" si="25"/>
        <v>0.125</v>
      </c>
      <c r="H54" s="66">
        <v>1</v>
      </c>
      <c r="I54" s="40">
        <f t="shared" si="15"/>
        <v>1</v>
      </c>
      <c r="J54" s="24">
        <f t="shared" si="4"/>
        <v>7</v>
      </c>
      <c r="K54" s="26">
        <f t="shared" si="5"/>
        <v>0.875</v>
      </c>
      <c r="L54" s="59"/>
      <c r="M54" s="59"/>
      <c r="N54" s="59"/>
      <c r="O54" s="59"/>
      <c r="P54" s="60"/>
      <c r="Q54" s="60"/>
      <c r="R54" s="59">
        <v>7</v>
      </c>
      <c r="S54" s="59"/>
      <c r="T54" s="59"/>
      <c r="U54" s="64">
        <f t="shared" si="26"/>
        <v>8</v>
      </c>
      <c r="V54" s="27">
        <f t="shared" si="7"/>
        <v>1</v>
      </c>
      <c r="W54" s="61"/>
      <c r="X54" s="50"/>
    </row>
    <row r="55" spans="1:24" ht="33.75" x14ac:dyDescent="0.2">
      <c r="A55" s="53" t="s">
        <v>105</v>
      </c>
      <c r="B55" s="54">
        <f t="shared" si="24"/>
        <v>3</v>
      </c>
      <c r="C55" s="56" t="s">
        <v>53</v>
      </c>
      <c r="D55" s="56"/>
      <c r="E55" s="56"/>
      <c r="F55" s="57"/>
      <c r="G55" s="25">
        <f t="shared" si="25"/>
        <v>0</v>
      </c>
      <c r="H55" s="66"/>
      <c r="I55" s="40">
        <v>0</v>
      </c>
      <c r="J55" s="24">
        <f t="shared" si="4"/>
        <v>3</v>
      </c>
      <c r="K55" s="26">
        <f t="shared" si="5"/>
        <v>1</v>
      </c>
      <c r="L55" s="59"/>
      <c r="M55" s="59"/>
      <c r="N55" s="59"/>
      <c r="O55" s="59"/>
      <c r="P55" s="60"/>
      <c r="Q55" s="60"/>
      <c r="R55" s="59"/>
      <c r="S55" s="59">
        <v>3</v>
      </c>
      <c r="T55" s="59"/>
      <c r="U55" s="64">
        <f t="shared" si="26"/>
        <v>3</v>
      </c>
      <c r="V55" s="27">
        <f t="shared" si="7"/>
        <v>1</v>
      </c>
      <c r="W55" s="61"/>
      <c r="X55" s="50"/>
    </row>
    <row r="56" spans="1:24" x14ac:dyDescent="0.2">
      <c r="A56" s="73" t="s">
        <v>106</v>
      </c>
      <c r="B56" s="74">
        <f t="shared" si="24"/>
        <v>56</v>
      </c>
      <c r="C56" s="56" t="s">
        <v>107</v>
      </c>
      <c r="D56" s="56" t="s">
        <v>78</v>
      </c>
      <c r="E56" s="56"/>
      <c r="F56" s="57">
        <v>49</v>
      </c>
      <c r="G56" s="25">
        <f t="shared" si="25"/>
        <v>0.875</v>
      </c>
      <c r="H56" s="58">
        <v>47</v>
      </c>
      <c r="I56" s="40">
        <f t="shared" si="15"/>
        <v>0.95918367346938771</v>
      </c>
      <c r="J56" s="24">
        <f t="shared" si="4"/>
        <v>7</v>
      </c>
      <c r="K56" s="26">
        <f t="shared" si="5"/>
        <v>0.125</v>
      </c>
      <c r="L56" s="59">
        <v>2</v>
      </c>
      <c r="M56" s="59">
        <v>2</v>
      </c>
      <c r="N56" s="59"/>
      <c r="O56" s="59"/>
      <c r="P56" s="60"/>
      <c r="Q56" s="60"/>
      <c r="R56" s="59"/>
      <c r="S56" s="59"/>
      <c r="T56" s="59">
        <v>3</v>
      </c>
      <c r="U56" s="64">
        <f t="shared" si="26"/>
        <v>56</v>
      </c>
      <c r="V56" s="27">
        <f t="shared" si="7"/>
        <v>1</v>
      </c>
      <c r="W56" s="61"/>
      <c r="X56" s="50"/>
    </row>
    <row r="57" spans="1:24" x14ac:dyDescent="0.2">
      <c r="A57" s="73" t="s">
        <v>108</v>
      </c>
      <c r="B57" s="74">
        <f t="shared" si="24"/>
        <v>16</v>
      </c>
      <c r="C57" s="56" t="s">
        <v>59</v>
      </c>
      <c r="D57" s="56" t="s">
        <v>46</v>
      </c>
      <c r="E57" s="56"/>
      <c r="F57" s="57">
        <v>16</v>
      </c>
      <c r="G57" s="75">
        <f t="shared" si="25"/>
        <v>1</v>
      </c>
      <c r="H57" s="66">
        <v>16</v>
      </c>
      <c r="I57" s="40">
        <f t="shared" si="15"/>
        <v>1</v>
      </c>
      <c r="J57" s="24">
        <f t="shared" si="4"/>
        <v>0</v>
      </c>
      <c r="K57" s="26">
        <f t="shared" si="5"/>
        <v>0</v>
      </c>
      <c r="L57" s="59"/>
      <c r="M57" s="59"/>
      <c r="N57" s="59"/>
      <c r="O57" s="59"/>
      <c r="P57" s="60"/>
      <c r="Q57" s="60"/>
      <c r="R57" s="59"/>
      <c r="S57" s="59"/>
      <c r="T57" s="59"/>
      <c r="U57" s="64">
        <f t="shared" si="26"/>
        <v>16</v>
      </c>
      <c r="V57" s="27">
        <f t="shared" si="7"/>
        <v>1</v>
      </c>
      <c r="W57" s="61"/>
      <c r="X57" s="50"/>
    </row>
    <row r="58" spans="1:24" ht="33.75" x14ac:dyDescent="0.2">
      <c r="A58" s="73" t="s">
        <v>109</v>
      </c>
      <c r="B58" s="74">
        <f t="shared" si="24"/>
        <v>29</v>
      </c>
      <c r="C58" s="56" t="s">
        <v>103</v>
      </c>
      <c r="D58" s="56" t="s">
        <v>53</v>
      </c>
      <c r="E58" s="56" t="s">
        <v>59</v>
      </c>
      <c r="F58" s="57">
        <v>18</v>
      </c>
      <c r="G58" s="25">
        <f t="shared" si="25"/>
        <v>0.62068965517241381</v>
      </c>
      <c r="H58" s="66">
        <v>18</v>
      </c>
      <c r="I58" s="40">
        <f t="shared" si="15"/>
        <v>1</v>
      </c>
      <c r="J58" s="24">
        <f t="shared" si="4"/>
        <v>11</v>
      </c>
      <c r="K58" s="26">
        <f t="shared" si="5"/>
        <v>0.37931034482758619</v>
      </c>
      <c r="L58" s="59"/>
      <c r="M58" s="59">
        <v>2</v>
      </c>
      <c r="N58" s="59"/>
      <c r="O58" s="59">
        <v>1</v>
      </c>
      <c r="P58" s="60"/>
      <c r="Q58" s="60"/>
      <c r="R58" s="59">
        <v>1</v>
      </c>
      <c r="S58" s="59">
        <v>1</v>
      </c>
      <c r="T58" s="59">
        <v>6</v>
      </c>
      <c r="U58" s="64">
        <f t="shared" si="26"/>
        <v>29</v>
      </c>
      <c r="V58" s="27">
        <f t="shared" si="7"/>
        <v>1</v>
      </c>
      <c r="W58" s="61"/>
      <c r="X58" s="50"/>
    </row>
    <row r="59" spans="1:24" ht="56.25" x14ac:dyDescent="0.2">
      <c r="A59" s="73" t="s">
        <v>110</v>
      </c>
      <c r="B59" s="74">
        <f>C59+E59</f>
        <v>40</v>
      </c>
      <c r="C59" s="56" t="s">
        <v>89</v>
      </c>
      <c r="D59" s="56"/>
      <c r="E59" s="56" t="s">
        <v>78</v>
      </c>
      <c r="F59" s="57">
        <v>35</v>
      </c>
      <c r="G59" s="25">
        <f t="shared" si="25"/>
        <v>0.875</v>
      </c>
      <c r="H59" s="66">
        <v>35</v>
      </c>
      <c r="I59" s="40">
        <f t="shared" si="15"/>
        <v>1</v>
      </c>
      <c r="J59" s="24">
        <f t="shared" si="4"/>
        <v>5</v>
      </c>
      <c r="K59" s="26">
        <f t="shared" si="5"/>
        <v>0.125</v>
      </c>
      <c r="L59" s="59"/>
      <c r="M59" s="59"/>
      <c r="N59" s="59"/>
      <c r="O59" s="59"/>
      <c r="P59" s="60"/>
      <c r="Q59" s="60"/>
      <c r="R59" s="59"/>
      <c r="S59" s="59"/>
      <c r="T59" s="59">
        <v>5</v>
      </c>
      <c r="U59" s="64">
        <f t="shared" si="26"/>
        <v>40</v>
      </c>
      <c r="V59" s="27">
        <f t="shared" si="7"/>
        <v>1</v>
      </c>
      <c r="W59" s="61"/>
      <c r="X59" s="50"/>
    </row>
    <row r="60" spans="1:24" ht="13.5" x14ac:dyDescent="0.2">
      <c r="A60" s="76" t="s">
        <v>111</v>
      </c>
      <c r="B60" s="77">
        <f>B61</f>
        <v>28</v>
      </c>
      <c r="C60" s="65" t="str">
        <f>C61</f>
        <v>25</v>
      </c>
      <c r="D60" s="65" t="str">
        <f>D61</f>
        <v>1</v>
      </c>
      <c r="E60" s="77" t="str">
        <f>E61</f>
        <v>3</v>
      </c>
      <c r="F60" s="65">
        <f>F61</f>
        <v>21</v>
      </c>
      <c r="G60" s="25">
        <f t="shared" si="25"/>
        <v>0.75</v>
      </c>
      <c r="H60" s="77">
        <f>H61</f>
        <v>21</v>
      </c>
      <c r="I60" s="40">
        <f t="shared" si="15"/>
        <v>1</v>
      </c>
      <c r="J60" s="24">
        <f t="shared" si="4"/>
        <v>7</v>
      </c>
      <c r="K60" s="26">
        <f t="shared" si="5"/>
        <v>0.25</v>
      </c>
      <c r="L60" s="65">
        <f t="shared" ref="L60:T60" si="27">L61</f>
        <v>5</v>
      </c>
      <c r="M60" s="65">
        <f t="shared" si="27"/>
        <v>1</v>
      </c>
      <c r="N60" s="65">
        <f t="shared" si="27"/>
        <v>0</v>
      </c>
      <c r="O60" s="65">
        <f t="shared" si="27"/>
        <v>0</v>
      </c>
      <c r="P60" s="65">
        <f t="shared" si="27"/>
        <v>0</v>
      </c>
      <c r="Q60" s="65">
        <f t="shared" si="27"/>
        <v>0</v>
      </c>
      <c r="R60" s="65">
        <f t="shared" si="27"/>
        <v>0</v>
      </c>
      <c r="S60" s="65">
        <f t="shared" si="27"/>
        <v>0</v>
      </c>
      <c r="T60" s="65">
        <f t="shared" si="27"/>
        <v>1</v>
      </c>
      <c r="U60" s="64">
        <f t="shared" si="26"/>
        <v>28</v>
      </c>
      <c r="V60" s="27">
        <f t="shared" si="7"/>
        <v>1</v>
      </c>
      <c r="W60" s="65">
        <f>W61</f>
        <v>0</v>
      </c>
      <c r="X60" s="28">
        <f>W60/B60</f>
        <v>0</v>
      </c>
    </row>
    <row r="61" spans="1:24" x14ac:dyDescent="0.2">
      <c r="A61" s="78" t="s">
        <v>112</v>
      </c>
      <c r="B61" s="74">
        <f>C61+E61</f>
        <v>28</v>
      </c>
      <c r="C61" s="55" t="s">
        <v>55</v>
      </c>
      <c r="D61" s="55" t="s">
        <v>46</v>
      </c>
      <c r="E61" s="56" t="s">
        <v>53</v>
      </c>
      <c r="F61" s="57">
        <v>21</v>
      </c>
      <c r="G61" s="25">
        <f t="shared" si="25"/>
        <v>0.75</v>
      </c>
      <c r="H61" s="58">
        <v>21</v>
      </c>
      <c r="I61" s="40">
        <f t="shared" si="15"/>
        <v>1</v>
      </c>
      <c r="J61" s="24">
        <f t="shared" si="4"/>
        <v>7</v>
      </c>
      <c r="K61" s="26">
        <f t="shared" si="5"/>
        <v>0.25</v>
      </c>
      <c r="L61" s="59">
        <v>5</v>
      </c>
      <c r="M61" s="59">
        <v>1</v>
      </c>
      <c r="N61" s="59"/>
      <c r="O61" s="59"/>
      <c r="P61" s="59"/>
      <c r="Q61" s="59"/>
      <c r="R61" s="59"/>
      <c r="S61" s="59"/>
      <c r="T61" s="59">
        <v>1</v>
      </c>
      <c r="U61" s="64">
        <f t="shared" si="26"/>
        <v>28</v>
      </c>
      <c r="V61" s="27">
        <f t="shared" si="7"/>
        <v>1</v>
      </c>
      <c r="W61" s="61"/>
      <c r="X61" s="50"/>
    </row>
    <row r="62" spans="1:24" ht="13.5" x14ac:dyDescent="0.2">
      <c r="A62" s="79" t="s">
        <v>113</v>
      </c>
      <c r="B62" s="38">
        <f>B63+B64+B65+B66+B67+B68+B69+B70</f>
        <v>174</v>
      </c>
      <c r="C62" s="39">
        <f>C63+C64+C65+C66+C67+C68+C69+C70</f>
        <v>166</v>
      </c>
      <c r="D62" s="39">
        <f>D63+D64+D65+D66+D67+D68+D69+D70</f>
        <v>17</v>
      </c>
      <c r="E62" s="38">
        <f>E63+E64+E65+E66+E67+E68+E69+E70</f>
        <v>8</v>
      </c>
      <c r="F62" s="39">
        <f>F63+F64+F65+F66+F67+F68+F69+F70</f>
        <v>122</v>
      </c>
      <c r="G62" s="25">
        <f t="shared" si="25"/>
        <v>0.70114942528735635</v>
      </c>
      <c r="H62" s="38">
        <f>H63+H64+H65+H66+H67+H68+H69+H70</f>
        <v>122</v>
      </c>
      <c r="I62" s="40">
        <f t="shared" si="15"/>
        <v>1</v>
      </c>
      <c r="J62" s="24">
        <f>L62+M62+N62+O62+P62+R62+T62+S62+Q62</f>
        <v>52</v>
      </c>
      <c r="K62" s="26">
        <f t="shared" si="5"/>
        <v>0.2988505747126437</v>
      </c>
      <c r="L62" s="39">
        <f t="shared" ref="L62:T62" si="28">L63+L64+L65+L66+L67+L68+L69+L70</f>
        <v>19</v>
      </c>
      <c r="M62" s="39">
        <f t="shared" si="28"/>
        <v>0</v>
      </c>
      <c r="N62" s="39">
        <f t="shared" si="28"/>
        <v>1</v>
      </c>
      <c r="O62" s="39">
        <f t="shared" si="28"/>
        <v>0</v>
      </c>
      <c r="P62" s="39">
        <f t="shared" si="28"/>
        <v>0</v>
      </c>
      <c r="Q62" s="39">
        <f t="shared" si="28"/>
        <v>1</v>
      </c>
      <c r="R62" s="39">
        <f t="shared" si="28"/>
        <v>4</v>
      </c>
      <c r="S62" s="39">
        <f t="shared" si="28"/>
        <v>0</v>
      </c>
      <c r="T62" s="39">
        <f t="shared" si="28"/>
        <v>27</v>
      </c>
      <c r="U62" s="64">
        <f t="shared" si="26"/>
        <v>174</v>
      </c>
      <c r="V62" s="27">
        <f t="shared" si="7"/>
        <v>1</v>
      </c>
      <c r="W62" s="39">
        <f>W63+W64+W65+W66+W67+W68+W69+W70</f>
        <v>0</v>
      </c>
      <c r="X62" s="28">
        <f>W62/B62</f>
        <v>0</v>
      </c>
    </row>
    <row r="63" spans="1:24" ht="33.75" x14ac:dyDescent="0.2">
      <c r="A63" s="53" t="s">
        <v>114</v>
      </c>
      <c r="B63" s="54">
        <f t="shared" ref="B63:B70" si="29">C63+E63</f>
        <v>36</v>
      </c>
      <c r="C63" s="55" t="s">
        <v>89</v>
      </c>
      <c r="D63" s="55" t="s">
        <v>78</v>
      </c>
      <c r="E63" s="56"/>
      <c r="F63" s="57">
        <v>28</v>
      </c>
      <c r="G63" s="25">
        <f t="shared" si="25"/>
        <v>0.77777777777777779</v>
      </c>
      <c r="H63" s="66">
        <v>28</v>
      </c>
      <c r="I63" s="40">
        <f t="shared" si="15"/>
        <v>1</v>
      </c>
      <c r="J63" s="24">
        <f t="shared" ref="J63:J70" si="30">L63+M63+N63+O63+P63+R63+T63+S63+Q63</f>
        <v>8</v>
      </c>
      <c r="K63" s="26">
        <f t="shared" si="5"/>
        <v>0.22222222222222221</v>
      </c>
      <c r="L63" s="59">
        <v>4</v>
      </c>
      <c r="M63" s="59"/>
      <c r="N63" s="59">
        <v>1</v>
      </c>
      <c r="O63" s="59"/>
      <c r="P63" s="60"/>
      <c r="Q63" s="60"/>
      <c r="R63" s="59"/>
      <c r="S63" s="59"/>
      <c r="T63" s="59">
        <v>3</v>
      </c>
      <c r="U63" s="64">
        <f t="shared" si="26"/>
        <v>36</v>
      </c>
      <c r="V63" s="27">
        <f t="shared" si="7"/>
        <v>1</v>
      </c>
      <c r="W63" s="61"/>
      <c r="X63" s="50"/>
    </row>
    <row r="64" spans="1:24" ht="33.75" x14ac:dyDescent="0.2">
      <c r="A64" s="73" t="s">
        <v>115</v>
      </c>
      <c r="B64" s="54">
        <f t="shared" si="29"/>
        <v>18</v>
      </c>
      <c r="C64" s="55" t="s">
        <v>59</v>
      </c>
      <c r="D64" s="55" t="s">
        <v>46</v>
      </c>
      <c r="E64" s="56" t="s">
        <v>62</v>
      </c>
      <c r="F64" s="57">
        <v>13</v>
      </c>
      <c r="G64" s="25">
        <f t="shared" si="25"/>
        <v>0.72222222222222221</v>
      </c>
      <c r="H64" s="66">
        <v>13</v>
      </c>
      <c r="I64" s="40">
        <f t="shared" si="15"/>
        <v>1</v>
      </c>
      <c r="J64" s="24">
        <f t="shared" si="30"/>
        <v>5</v>
      </c>
      <c r="K64" s="26">
        <f t="shared" si="5"/>
        <v>0.27777777777777779</v>
      </c>
      <c r="L64" s="59">
        <v>1</v>
      </c>
      <c r="M64" s="59"/>
      <c r="N64" s="59"/>
      <c r="O64" s="59"/>
      <c r="P64" s="60"/>
      <c r="Q64" s="60"/>
      <c r="R64" s="59"/>
      <c r="S64" s="59"/>
      <c r="T64" s="59">
        <v>4</v>
      </c>
      <c r="U64" s="64">
        <f t="shared" si="26"/>
        <v>18</v>
      </c>
      <c r="V64" s="27">
        <f t="shared" si="7"/>
        <v>1</v>
      </c>
      <c r="W64" s="61"/>
      <c r="X64" s="50"/>
    </row>
    <row r="65" spans="1:24" ht="27" customHeight="1" x14ac:dyDescent="0.2">
      <c r="A65" s="73" t="s">
        <v>116</v>
      </c>
      <c r="B65" s="54">
        <f t="shared" si="29"/>
        <v>15</v>
      </c>
      <c r="C65" s="55" t="s">
        <v>48</v>
      </c>
      <c r="D65" s="55" t="s">
        <v>53</v>
      </c>
      <c r="E65" s="56" t="s">
        <v>46</v>
      </c>
      <c r="F65" s="57">
        <v>9</v>
      </c>
      <c r="G65" s="25">
        <f t="shared" si="25"/>
        <v>0.6</v>
      </c>
      <c r="H65" s="66">
        <v>9</v>
      </c>
      <c r="I65" s="40">
        <f t="shared" si="15"/>
        <v>1</v>
      </c>
      <c r="J65" s="24">
        <f t="shared" si="30"/>
        <v>6</v>
      </c>
      <c r="K65" s="26">
        <f t="shared" si="5"/>
        <v>0.4</v>
      </c>
      <c r="L65" s="59">
        <v>3</v>
      </c>
      <c r="M65" s="59"/>
      <c r="N65" s="59"/>
      <c r="O65" s="59"/>
      <c r="P65" s="60"/>
      <c r="Q65" s="60"/>
      <c r="R65" s="59"/>
      <c r="S65" s="59"/>
      <c r="T65" s="59">
        <v>3</v>
      </c>
      <c r="U65" s="64">
        <f t="shared" si="26"/>
        <v>15</v>
      </c>
      <c r="V65" s="27">
        <f t="shared" si="7"/>
        <v>1</v>
      </c>
      <c r="W65" s="61"/>
      <c r="X65" s="50"/>
    </row>
    <row r="66" spans="1:24" ht="45" x14ac:dyDescent="0.2">
      <c r="A66" s="80" t="s">
        <v>117</v>
      </c>
      <c r="B66" s="42">
        <f t="shared" si="29"/>
        <v>20</v>
      </c>
      <c r="C66" s="43" t="s">
        <v>50</v>
      </c>
      <c r="D66" s="43" t="s">
        <v>53</v>
      </c>
      <c r="E66" s="44" t="s">
        <v>46</v>
      </c>
      <c r="F66" s="45">
        <v>17</v>
      </c>
      <c r="G66" s="25">
        <f t="shared" si="25"/>
        <v>0.85</v>
      </c>
      <c r="H66" s="81">
        <v>17</v>
      </c>
      <c r="I66" s="40">
        <f t="shared" si="15"/>
        <v>1</v>
      </c>
      <c r="J66" s="24">
        <f t="shared" si="30"/>
        <v>3</v>
      </c>
      <c r="K66" s="26">
        <f t="shared" si="5"/>
        <v>0.15</v>
      </c>
      <c r="L66" s="47"/>
      <c r="M66" s="47"/>
      <c r="N66" s="47"/>
      <c r="O66" s="47"/>
      <c r="P66" s="48"/>
      <c r="Q66" s="48"/>
      <c r="R66" s="47"/>
      <c r="S66" s="47"/>
      <c r="T66" s="47">
        <v>3</v>
      </c>
      <c r="U66" s="64">
        <f t="shared" si="26"/>
        <v>20</v>
      </c>
      <c r="V66" s="27">
        <f t="shared" si="7"/>
        <v>1</v>
      </c>
      <c r="W66" s="49"/>
      <c r="X66" s="50"/>
    </row>
    <row r="67" spans="1:24" ht="33.75" x14ac:dyDescent="0.2">
      <c r="A67" s="53" t="s">
        <v>118</v>
      </c>
      <c r="B67" s="54">
        <f t="shared" si="29"/>
        <v>21</v>
      </c>
      <c r="C67" s="55" t="s">
        <v>92</v>
      </c>
      <c r="D67" s="55" t="s">
        <v>53</v>
      </c>
      <c r="E67" s="56" t="s">
        <v>46</v>
      </c>
      <c r="F67" s="57">
        <v>17</v>
      </c>
      <c r="G67" s="25">
        <f t="shared" si="25"/>
        <v>0.80952380952380953</v>
      </c>
      <c r="H67" s="66">
        <v>17</v>
      </c>
      <c r="I67" s="40">
        <f t="shared" si="15"/>
        <v>1</v>
      </c>
      <c r="J67" s="24">
        <f t="shared" si="30"/>
        <v>4</v>
      </c>
      <c r="K67" s="26">
        <f t="shared" si="5"/>
        <v>0.19047619047619047</v>
      </c>
      <c r="L67" s="59">
        <v>1</v>
      </c>
      <c r="M67" s="59"/>
      <c r="N67" s="59"/>
      <c r="O67" s="59"/>
      <c r="P67" s="60"/>
      <c r="Q67" s="60"/>
      <c r="R67" s="59"/>
      <c r="S67" s="59"/>
      <c r="T67" s="59">
        <v>3</v>
      </c>
      <c r="U67" s="64">
        <f t="shared" si="26"/>
        <v>21</v>
      </c>
      <c r="V67" s="27">
        <f t="shared" si="7"/>
        <v>1</v>
      </c>
      <c r="W67" s="61"/>
      <c r="X67" s="50"/>
    </row>
    <row r="68" spans="1:24" ht="22.5" x14ac:dyDescent="0.2">
      <c r="A68" s="53" t="s">
        <v>119</v>
      </c>
      <c r="B68" s="54">
        <f t="shared" si="29"/>
        <v>10</v>
      </c>
      <c r="C68" s="55" t="s">
        <v>45</v>
      </c>
      <c r="D68" s="55"/>
      <c r="E68" s="56"/>
      <c r="F68" s="57">
        <v>4</v>
      </c>
      <c r="G68" s="25">
        <f t="shared" si="25"/>
        <v>0.4</v>
      </c>
      <c r="H68" s="66">
        <v>4</v>
      </c>
      <c r="I68" s="40">
        <f t="shared" si="15"/>
        <v>1</v>
      </c>
      <c r="J68" s="24">
        <f t="shared" si="30"/>
        <v>6</v>
      </c>
      <c r="K68" s="26">
        <f t="shared" si="5"/>
        <v>0.6</v>
      </c>
      <c r="L68" s="59">
        <v>1</v>
      </c>
      <c r="M68" s="59"/>
      <c r="N68" s="59"/>
      <c r="O68" s="59"/>
      <c r="P68" s="60"/>
      <c r="Q68" s="60"/>
      <c r="R68" s="59"/>
      <c r="S68" s="59"/>
      <c r="T68" s="59">
        <v>5</v>
      </c>
      <c r="U68" s="64">
        <f t="shared" si="26"/>
        <v>10</v>
      </c>
      <c r="V68" s="27">
        <f t="shared" si="7"/>
        <v>1</v>
      </c>
      <c r="W68" s="61"/>
      <c r="X68" s="50"/>
    </row>
    <row r="69" spans="1:24" ht="33.75" x14ac:dyDescent="0.2">
      <c r="A69" s="53" t="s">
        <v>120</v>
      </c>
      <c r="B69" s="54">
        <f t="shared" si="29"/>
        <v>26</v>
      </c>
      <c r="C69" s="55" t="s">
        <v>121</v>
      </c>
      <c r="D69" s="55" t="s">
        <v>53</v>
      </c>
      <c r="E69" s="56"/>
      <c r="F69" s="57">
        <v>18</v>
      </c>
      <c r="G69" s="25">
        <f t="shared" si="25"/>
        <v>0.69230769230769229</v>
      </c>
      <c r="H69" s="66">
        <v>18</v>
      </c>
      <c r="I69" s="40">
        <f t="shared" si="15"/>
        <v>1</v>
      </c>
      <c r="J69" s="24">
        <f t="shared" si="30"/>
        <v>8</v>
      </c>
      <c r="K69" s="26">
        <f t="shared" si="5"/>
        <v>0.30769230769230771</v>
      </c>
      <c r="L69" s="59">
        <v>3</v>
      </c>
      <c r="M69" s="59"/>
      <c r="N69" s="59"/>
      <c r="O69" s="59"/>
      <c r="P69" s="60"/>
      <c r="Q69" s="82">
        <v>1</v>
      </c>
      <c r="R69" s="72">
        <v>3</v>
      </c>
      <c r="S69" s="59"/>
      <c r="T69" s="59">
        <v>1</v>
      </c>
      <c r="U69" s="64">
        <f t="shared" si="26"/>
        <v>26</v>
      </c>
      <c r="V69" s="27">
        <f t="shared" si="7"/>
        <v>1</v>
      </c>
      <c r="W69" s="61"/>
      <c r="X69" s="50"/>
    </row>
    <row r="70" spans="1:24" ht="22.5" x14ac:dyDescent="0.2">
      <c r="A70" s="53" t="s">
        <v>122</v>
      </c>
      <c r="B70" s="54">
        <f t="shared" si="29"/>
        <v>28</v>
      </c>
      <c r="C70" s="55" t="s">
        <v>55</v>
      </c>
      <c r="D70" s="55"/>
      <c r="E70" s="56" t="s">
        <v>53</v>
      </c>
      <c r="F70" s="57">
        <v>16</v>
      </c>
      <c r="G70" s="25">
        <f t="shared" si="25"/>
        <v>0.5714285714285714</v>
      </c>
      <c r="H70" s="66">
        <v>16</v>
      </c>
      <c r="I70" s="40">
        <f t="shared" si="15"/>
        <v>1</v>
      </c>
      <c r="J70" s="24">
        <f t="shared" si="30"/>
        <v>12</v>
      </c>
      <c r="K70" s="26">
        <f t="shared" si="5"/>
        <v>0.42857142857142855</v>
      </c>
      <c r="L70" s="59">
        <v>6</v>
      </c>
      <c r="M70" s="59"/>
      <c r="N70" s="59"/>
      <c r="O70" s="59"/>
      <c r="P70" s="60"/>
      <c r="Q70" s="60"/>
      <c r="R70" s="59">
        <v>1</v>
      </c>
      <c r="S70" s="59"/>
      <c r="T70" s="59">
        <v>5</v>
      </c>
      <c r="U70" s="64">
        <f t="shared" si="26"/>
        <v>28</v>
      </c>
      <c r="V70" s="27">
        <f t="shared" si="7"/>
        <v>1</v>
      </c>
      <c r="W70" s="61"/>
      <c r="X70" s="50"/>
    </row>
    <row r="71" spans="1:24" ht="13.5" x14ac:dyDescent="0.2">
      <c r="A71" s="76" t="s">
        <v>123</v>
      </c>
      <c r="B71" s="77">
        <f>B72</f>
        <v>65</v>
      </c>
      <c r="C71" s="77" t="str">
        <f>C72</f>
        <v>42</v>
      </c>
      <c r="D71" s="65" t="str">
        <f>D72</f>
        <v>6</v>
      </c>
      <c r="E71" s="77" t="str">
        <f>E72</f>
        <v>23</v>
      </c>
      <c r="F71" s="65">
        <f>F72</f>
        <v>47</v>
      </c>
      <c r="G71" s="25">
        <f t="shared" si="25"/>
        <v>0.72307692307692306</v>
      </c>
      <c r="H71" s="77">
        <f>H72</f>
        <v>45</v>
      </c>
      <c r="I71" s="40">
        <f t="shared" si="15"/>
        <v>0.95744680851063835</v>
      </c>
      <c r="J71" s="24">
        <f>L71+M71+N71+O71+P71+R71+T71+S71+Q71</f>
        <v>18</v>
      </c>
      <c r="K71" s="26">
        <f t="shared" si="5"/>
        <v>0.27692307692307694</v>
      </c>
      <c r="L71" s="65">
        <f t="shared" ref="L71:T71" si="31">L72</f>
        <v>2</v>
      </c>
      <c r="M71" s="65">
        <f t="shared" si="31"/>
        <v>1</v>
      </c>
      <c r="N71" s="65">
        <f t="shared" si="31"/>
        <v>0</v>
      </c>
      <c r="O71" s="65">
        <f t="shared" si="31"/>
        <v>0</v>
      </c>
      <c r="P71" s="65">
        <f t="shared" si="31"/>
        <v>0</v>
      </c>
      <c r="Q71" s="65">
        <f t="shared" si="31"/>
        <v>1</v>
      </c>
      <c r="R71" s="65">
        <f t="shared" si="31"/>
        <v>2</v>
      </c>
      <c r="S71" s="65">
        <f t="shared" si="31"/>
        <v>1</v>
      </c>
      <c r="T71" s="65">
        <f t="shared" si="31"/>
        <v>11</v>
      </c>
      <c r="U71" s="64">
        <f t="shared" si="26"/>
        <v>65</v>
      </c>
      <c r="V71" s="27">
        <f t="shared" si="7"/>
        <v>1</v>
      </c>
      <c r="W71" s="65">
        <f>W72</f>
        <v>0</v>
      </c>
      <c r="X71" s="28">
        <f>W71/B71</f>
        <v>0</v>
      </c>
    </row>
    <row r="72" spans="1:24" x14ac:dyDescent="0.2">
      <c r="A72" s="73" t="s">
        <v>124</v>
      </c>
      <c r="B72" s="74">
        <f>C72+E72</f>
        <v>65</v>
      </c>
      <c r="C72" s="56" t="s">
        <v>125</v>
      </c>
      <c r="D72" s="55" t="s">
        <v>84</v>
      </c>
      <c r="E72" s="56" t="s">
        <v>126</v>
      </c>
      <c r="F72" s="57">
        <v>47</v>
      </c>
      <c r="G72" s="25">
        <f t="shared" si="25"/>
        <v>0.72307692307692306</v>
      </c>
      <c r="H72" s="58">
        <v>45</v>
      </c>
      <c r="I72" s="40">
        <f t="shared" si="15"/>
        <v>0.95744680851063835</v>
      </c>
      <c r="J72" s="24">
        <f>L72+M72+N72+O72+P72+R72+T72+S72+Q72</f>
        <v>18</v>
      </c>
      <c r="K72" s="26">
        <f t="shared" si="5"/>
        <v>0.27692307692307694</v>
      </c>
      <c r="L72" s="59">
        <v>2</v>
      </c>
      <c r="M72" s="59">
        <v>1</v>
      </c>
      <c r="N72" s="59"/>
      <c r="O72" s="59"/>
      <c r="P72" s="60"/>
      <c r="Q72" s="82">
        <v>1</v>
      </c>
      <c r="R72" s="59">
        <v>2</v>
      </c>
      <c r="S72" s="59">
        <v>1</v>
      </c>
      <c r="T72" s="59">
        <v>11</v>
      </c>
      <c r="U72" s="64">
        <f t="shared" si="26"/>
        <v>65</v>
      </c>
      <c r="V72" s="27">
        <f t="shared" si="7"/>
        <v>1</v>
      </c>
      <c r="W72" s="61"/>
      <c r="X72" s="50"/>
    </row>
    <row r="73" spans="1:24" ht="13.5" x14ac:dyDescent="0.2">
      <c r="A73" s="79" t="s">
        <v>127</v>
      </c>
      <c r="B73" s="38">
        <f>B74+B76+B75</f>
        <v>92</v>
      </c>
      <c r="C73" s="38">
        <f>C74+C76+C75</f>
        <v>87</v>
      </c>
      <c r="D73" s="39">
        <f>D74+D76+D75</f>
        <v>2</v>
      </c>
      <c r="E73" s="39">
        <f>E74+E76+E75</f>
        <v>5</v>
      </c>
      <c r="F73" s="39">
        <f>F74+F76+F75</f>
        <v>49</v>
      </c>
      <c r="G73" s="25">
        <f t="shared" si="25"/>
        <v>0.53260869565217395</v>
      </c>
      <c r="H73" s="38">
        <f>H74+H76+H75</f>
        <v>47</v>
      </c>
      <c r="I73" s="40">
        <f t="shared" si="15"/>
        <v>0.95918367346938771</v>
      </c>
      <c r="J73" s="24">
        <f t="shared" si="4"/>
        <v>43</v>
      </c>
      <c r="K73" s="26">
        <f t="shared" si="5"/>
        <v>0.46739130434782611</v>
      </c>
      <c r="L73" s="39">
        <f t="shared" ref="L73:U73" si="32">L74+L76+L75</f>
        <v>7</v>
      </c>
      <c r="M73" s="39">
        <f t="shared" si="32"/>
        <v>0</v>
      </c>
      <c r="N73" s="39">
        <f t="shared" si="32"/>
        <v>0</v>
      </c>
      <c r="O73" s="39">
        <f t="shared" si="32"/>
        <v>0</v>
      </c>
      <c r="P73" s="39">
        <f t="shared" si="32"/>
        <v>0</v>
      </c>
      <c r="Q73" s="39">
        <f t="shared" si="32"/>
        <v>0</v>
      </c>
      <c r="R73" s="39">
        <f t="shared" si="32"/>
        <v>3</v>
      </c>
      <c r="S73" s="39">
        <f t="shared" si="32"/>
        <v>1</v>
      </c>
      <c r="T73" s="39">
        <f t="shared" si="32"/>
        <v>32</v>
      </c>
      <c r="U73" s="39">
        <f t="shared" si="32"/>
        <v>92</v>
      </c>
      <c r="V73" s="27">
        <f t="shared" si="7"/>
        <v>1</v>
      </c>
      <c r="W73" s="39">
        <f>W74+W76+W75</f>
        <v>0</v>
      </c>
      <c r="X73" s="28">
        <f>W73/B73</f>
        <v>0</v>
      </c>
    </row>
    <row r="74" spans="1:24" ht="22.5" x14ac:dyDescent="0.2">
      <c r="A74" s="78" t="s">
        <v>128</v>
      </c>
      <c r="B74" s="74">
        <f>C74+E74</f>
        <v>76</v>
      </c>
      <c r="C74" s="56" t="s">
        <v>129</v>
      </c>
      <c r="D74" s="55" t="s">
        <v>62</v>
      </c>
      <c r="E74" s="56" t="s">
        <v>56</v>
      </c>
      <c r="F74" s="57">
        <v>40</v>
      </c>
      <c r="G74" s="25">
        <f t="shared" si="25"/>
        <v>0.52631578947368418</v>
      </c>
      <c r="H74" s="66">
        <v>38</v>
      </c>
      <c r="I74" s="40">
        <f t="shared" si="15"/>
        <v>0.95</v>
      </c>
      <c r="J74" s="24">
        <f t="shared" si="4"/>
        <v>36</v>
      </c>
      <c r="K74" s="26">
        <f t="shared" si="5"/>
        <v>0.47368421052631576</v>
      </c>
      <c r="L74" s="59">
        <v>5</v>
      </c>
      <c r="M74" s="59"/>
      <c r="N74" s="59"/>
      <c r="O74" s="59"/>
      <c r="P74" s="60"/>
      <c r="Q74" s="60"/>
      <c r="R74" s="59">
        <v>2</v>
      </c>
      <c r="S74" s="59">
        <v>1</v>
      </c>
      <c r="T74" s="59">
        <v>28</v>
      </c>
      <c r="U74" s="64">
        <f t="shared" ref="U74:U95" si="33">F74+J74</f>
        <v>76</v>
      </c>
      <c r="V74" s="27">
        <f t="shared" si="7"/>
        <v>1</v>
      </c>
      <c r="W74" s="61"/>
      <c r="X74" s="50"/>
    </row>
    <row r="75" spans="1:24" ht="22.5" x14ac:dyDescent="0.2">
      <c r="A75" s="78" t="s">
        <v>130</v>
      </c>
      <c r="B75" s="74">
        <f>C75+E75</f>
        <v>6</v>
      </c>
      <c r="C75" s="56" t="s">
        <v>84</v>
      </c>
      <c r="D75" s="55"/>
      <c r="E75" s="56"/>
      <c r="F75" s="57">
        <v>6</v>
      </c>
      <c r="G75" s="75">
        <f t="shared" si="25"/>
        <v>1</v>
      </c>
      <c r="H75" s="66">
        <v>6</v>
      </c>
      <c r="I75" s="40">
        <f t="shared" si="15"/>
        <v>1</v>
      </c>
      <c r="J75" s="24">
        <f t="shared" si="4"/>
        <v>0</v>
      </c>
      <c r="K75" s="26">
        <f t="shared" si="5"/>
        <v>0</v>
      </c>
      <c r="L75" s="59"/>
      <c r="M75" s="59"/>
      <c r="N75" s="59"/>
      <c r="O75" s="59"/>
      <c r="P75" s="60"/>
      <c r="Q75" s="60"/>
      <c r="R75" s="59"/>
      <c r="S75" s="59"/>
      <c r="T75" s="59"/>
      <c r="U75" s="64">
        <f t="shared" si="33"/>
        <v>6</v>
      </c>
      <c r="V75" s="27">
        <f t="shared" si="7"/>
        <v>1</v>
      </c>
      <c r="W75" s="61"/>
      <c r="X75" s="50"/>
    </row>
    <row r="76" spans="1:24" ht="67.5" x14ac:dyDescent="0.2">
      <c r="A76" s="73" t="s">
        <v>131</v>
      </c>
      <c r="B76" s="74">
        <f>C76+E76</f>
        <v>10</v>
      </c>
      <c r="C76" s="56" t="s">
        <v>45</v>
      </c>
      <c r="D76" s="55"/>
      <c r="E76" s="56"/>
      <c r="F76" s="57">
        <v>3</v>
      </c>
      <c r="G76" s="25">
        <f t="shared" si="25"/>
        <v>0.3</v>
      </c>
      <c r="H76" s="66">
        <v>3</v>
      </c>
      <c r="I76" s="40">
        <f t="shared" si="15"/>
        <v>1</v>
      </c>
      <c r="J76" s="24">
        <f t="shared" ref="J76:J118" si="34">L76+M76+N76+O76+P76+R76+T76+S76</f>
        <v>7</v>
      </c>
      <c r="K76" s="26">
        <f t="shared" si="5"/>
        <v>0.7</v>
      </c>
      <c r="L76" s="59">
        <v>2</v>
      </c>
      <c r="M76" s="59"/>
      <c r="N76" s="59"/>
      <c r="O76" s="59"/>
      <c r="P76" s="60"/>
      <c r="Q76" s="60"/>
      <c r="R76" s="59">
        <v>1</v>
      </c>
      <c r="S76" s="59"/>
      <c r="T76" s="59">
        <v>4</v>
      </c>
      <c r="U76" s="64">
        <f t="shared" si="33"/>
        <v>10</v>
      </c>
      <c r="V76" s="27">
        <f t="shared" ref="V76:V120" si="35">U76/B76</f>
        <v>1</v>
      </c>
      <c r="W76" s="61"/>
      <c r="X76" s="50"/>
    </row>
    <row r="77" spans="1:24" ht="13.5" x14ac:dyDescent="0.2">
      <c r="A77" s="79" t="s">
        <v>132</v>
      </c>
      <c r="B77" s="77">
        <f>B78+B79</f>
        <v>77</v>
      </c>
      <c r="C77" s="77">
        <f>C78+C79</f>
        <v>76</v>
      </c>
      <c r="D77" s="65">
        <f>D78+D79</f>
        <v>7</v>
      </c>
      <c r="E77" s="77">
        <f>E78+E79</f>
        <v>1</v>
      </c>
      <c r="F77" s="65">
        <f>F78+F79</f>
        <v>53</v>
      </c>
      <c r="G77" s="25">
        <f t="shared" si="25"/>
        <v>0.68831168831168832</v>
      </c>
      <c r="H77" s="83">
        <f>H78+H79</f>
        <v>50</v>
      </c>
      <c r="I77" s="40">
        <f t="shared" si="15"/>
        <v>0.94339622641509435</v>
      </c>
      <c r="J77" s="24">
        <f>L77+M77+N77+O77+P77+R77+T77+S77+Q77</f>
        <v>24</v>
      </c>
      <c r="K77" s="26">
        <f t="shared" ref="K77:K120" si="36">J77/B77</f>
        <v>0.31168831168831168</v>
      </c>
      <c r="L77" s="84">
        <f t="shared" ref="L77:T77" si="37">L78+L79</f>
        <v>12</v>
      </c>
      <c r="M77" s="84">
        <f t="shared" si="37"/>
        <v>3</v>
      </c>
      <c r="N77" s="84">
        <f t="shared" si="37"/>
        <v>0</v>
      </c>
      <c r="O77" s="84">
        <f t="shared" si="37"/>
        <v>0</v>
      </c>
      <c r="P77" s="84">
        <f t="shared" si="37"/>
        <v>0</v>
      </c>
      <c r="Q77" s="84">
        <f t="shared" si="37"/>
        <v>3</v>
      </c>
      <c r="R77" s="84">
        <f t="shared" si="37"/>
        <v>6</v>
      </c>
      <c r="S77" s="84">
        <f t="shared" si="37"/>
        <v>0</v>
      </c>
      <c r="T77" s="84">
        <f t="shared" si="37"/>
        <v>0</v>
      </c>
      <c r="U77" s="64">
        <f t="shared" si="33"/>
        <v>77</v>
      </c>
      <c r="V77" s="27">
        <f t="shared" si="35"/>
        <v>1</v>
      </c>
      <c r="W77" s="84">
        <f>W78+W79</f>
        <v>0</v>
      </c>
      <c r="X77" s="28">
        <f>W77/B77</f>
        <v>0</v>
      </c>
    </row>
    <row r="78" spans="1:24" x14ac:dyDescent="0.2">
      <c r="A78" s="67" t="s">
        <v>133</v>
      </c>
      <c r="B78" s="54">
        <f>C78+E78</f>
        <v>62</v>
      </c>
      <c r="C78" s="55" t="s">
        <v>134</v>
      </c>
      <c r="D78" s="55" t="s">
        <v>53</v>
      </c>
      <c r="E78" s="56" t="s">
        <v>46</v>
      </c>
      <c r="F78" s="57">
        <v>41</v>
      </c>
      <c r="G78" s="25">
        <f t="shared" si="25"/>
        <v>0.66129032258064513</v>
      </c>
      <c r="H78" s="58">
        <v>40</v>
      </c>
      <c r="I78" s="40">
        <f t="shared" si="15"/>
        <v>0.97560975609756095</v>
      </c>
      <c r="J78" s="24">
        <f>L78+M78+N78+O78+P78+R78+T78+S78+Q78</f>
        <v>21</v>
      </c>
      <c r="K78" s="26">
        <f t="shared" si="36"/>
        <v>0.33870967741935482</v>
      </c>
      <c r="L78" s="59">
        <v>9</v>
      </c>
      <c r="M78" s="59">
        <v>3</v>
      </c>
      <c r="N78" s="59"/>
      <c r="O78" s="59"/>
      <c r="P78" s="60"/>
      <c r="Q78" s="82">
        <v>3</v>
      </c>
      <c r="R78" s="59">
        <v>6</v>
      </c>
      <c r="S78" s="59"/>
      <c r="T78" s="59"/>
      <c r="U78" s="64">
        <f t="shared" si="33"/>
        <v>62</v>
      </c>
      <c r="V78" s="27">
        <f t="shared" si="35"/>
        <v>1</v>
      </c>
      <c r="W78" s="61"/>
      <c r="X78" s="62"/>
    </row>
    <row r="79" spans="1:24" x14ac:dyDescent="0.2">
      <c r="A79" s="67" t="s">
        <v>135</v>
      </c>
      <c r="B79" s="54">
        <f>C79+E79</f>
        <v>15</v>
      </c>
      <c r="C79" s="55" t="s">
        <v>64</v>
      </c>
      <c r="D79" s="55" t="s">
        <v>78</v>
      </c>
      <c r="E79" s="56"/>
      <c r="F79" s="57">
        <v>12</v>
      </c>
      <c r="G79" s="25">
        <f t="shared" si="25"/>
        <v>0.8</v>
      </c>
      <c r="H79" s="58">
        <v>10</v>
      </c>
      <c r="I79" s="40">
        <f t="shared" si="15"/>
        <v>0.83333333333333337</v>
      </c>
      <c r="J79" s="24">
        <f>L79+M79+N79+O79+P79+R79+T79+S79+Q79</f>
        <v>3</v>
      </c>
      <c r="K79" s="26">
        <f t="shared" si="36"/>
        <v>0.2</v>
      </c>
      <c r="L79" s="59">
        <v>3</v>
      </c>
      <c r="M79" s="59"/>
      <c r="N79" s="59"/>
      <c r="O79" s="59"/>
      <c r="P79" s="60"/>
      <c r="Q79" s="60"/>
      <c r="R79" s="59"/>
      <c r="S79" s="59"/>
      <c r="T79" s="59"/>
      <c r="U79" s="64">
        <f t="shared" si="33"/>
        <v>15</v>
      </c>
      <c r="V79" s="27">
        <f t="shared" si="35"/>
        <v>1</v>
      </c>
      <c r="W79" s="61"/>
      <c r="X79" s="62"/>
    </row>
    <row r="80" spans="1:24" ht="13.5" x14ac:dyDescent="0.2">
      <c r="A80" s="79" t="s">
        <v>136</v>
      </c>
      <c r="B80" s="38">
        <f>B81+B82+B83</f>
        <v>206</v>
      </c>
      <c r="C80" s="38">
        <f>C81+C82+C83</f>
        <v>179</v>
      </c>
      <c r="D80" s="38">
        <f>D81+D82+D83</f>
        <v>19</v>
      </c>
      <c r="E80" s="38">
        <f>E81+E82+E83</f>
        <v>27</v>
      </c>
      <c r="F80" s="39">
        <f>F81+F82+F83</f>
        <v>202</v>
      </c>
      <c r="G80" s="25">
        <f t="shared" si="25"/>
        <v>0.98058252427184467</v>
      </c>
      <c r="H80" s="38">
        <f>H81+H82+H83</f>
        <v>202</v>
      </c>
      <c r="I80" s="40">
        <f t="shared" si="15"/>
        <v>1</v>
      </c>
      <c r="J80" s="24">
        <f t="shared" si="34"/>
        <v>4</v>
      </c>
      <c r="K80" s="26">
        <f t="shared" si="36"/>
        <v>1.9417475728155338E-2</v>
      </c>
      <c r="L80" s="39">
        <f t="shared" ref="L80:T80" si="38">L81+L82+L83</f>
        <v>4</v>
      </c>
      <c r="M80" s="39">
        <f t="shared" si="38"/>
        <v>0</v>
      </c>
      <c r="N80" s="39">
        <f t="shared" si="38"/>
        <v>0</v>
      </c>
      <c r="O80" s="39">
        <f t="shared" si="38"/>
        <v>0</v>
      </c>
      <c r="P80" s="39">
        <f t="shared" si="38"/>
        <v>0</v>
      </c>
      <c r="Q80" s="39">
        <f t="shared" si="38"/>
        <v>0</v>
      </c>
      <c r="R80" s="39">
        <f t="shared" si="38"/>
        <v>0</v>
      </c>
      <c r="S80" s="39">
        <f t="shared" si="38"/>
        <v>0</v>
      </c>
      <c r="T80" s="39">
        <f t="shared" si="38"/>
        <v>0</v>
      </c>
      <c r="U80" s="64">
        <f t="shared" si="33"/>
        <v>206</v>
      </c>
      <c r="V80" s="27">
        <f t="shared" si="35"/>
        <v>1</v>
      </c>
      <c r="W80" s="39">
        <f>W81+W82+W83</f>
        <v>0</v>
      </c>
      <c r="X80" s="28">
        <f>W80/B80</f>
        <v>0</v>
      </c>
    </row>
    <row r="81" spans="1:24" x14ac:dyDescent="0.2">
      <c r="A81" s="78" t="s">
        <v>137</v>
      </c>
      <c r="B81" s="74">
        <f>C81+E81</f>
        <v>134</v>
      </c>
      <c r="C81" s="56" t="s">
        <v>138</v>
      </c>
      <c r="D81" s="56" t="s">
        <v>59</v>
      </c>
      <c r="E81" s="56" t="s">
        <v>45</v>
      </c>
      <c r="F81" s="59">
        <v>132</v>
      </c>
      <c r="G81" s="25">
        <f t="shared" si="25"/>
        <v>0.9850746268656716</v>
      </c>
      <c r="H81" s="72">
        <v>132</v>
      </c>
      <c r="I81" s="40">
        <f t="shared" si="15"/>
        <v>1</v>
      </c>
      <c r="J81" s="24">
        <f t="shared" si="34"/>
        <v>2</v>
      </c>
      <c r="K81" s="26">
        <f t="shared" si="36"/>
        <v>1.4925373134328358E-2</v>
      </c>
      <c r="L81" s="59">
        <v>2</v>
      </c>
      <c r="M81" s="59"/>
      <c r="N81" s="59"/>
      <c r="O81" s="59"/>
      <c r="P81" s="60"/>
      <c r="Q81" s="60"/>
      <c r="R81" s="59"/>
      <c r="S81" s="59"/>
      <c r="T81" s="59"/>
      <c r="U81" s="64">
        <f t="shared" si="33"/>
        <v>134</v>
      </c>
      <c r="V81" s="27">
        <f t="shared" si="35"/>
        <v>1</v>
      </c>
      <c r="W81" s="61"/>
      <c r="X81" s="50"/>
    </row>
    <row r="82" spans="1:24" x14ac:dyDescent="0.2">
      <c r="A82" s="78" t="s">
        <v>139</v>
      </c>
      <c r="B82" s="74">
        <f>C82+E82</f>
        <v>57</v>
      </c>
      <c r="C82" s="56" t="s">
        <v>140</v>
      </c>
      <c r="D82" s="56" t="s">
        <v>53</v>
      </c>
      <c r="E82" s="56" t="s">
        <v>95</v>
      </c>
      <c r="F82" s="59">
        <v>55</v>
      </c>
      <c r="G82" s="25">
        <f t="shared" si="25"/>
        <v>0.96491228070175439</v>
      </c>
      <c r="H82" s="72">
        <v>55</v>
      </c>
      <c r="I82" s="40">
        <f t="shared" si="15"/>
        <v>1</v>
      </c>
      <c r="J82" s="24">
        <f t="shared" si="34"/>
        <v>2</v>
      </c>
      <c r="K82" s="26">
        <f t="shared" si="36"/>
        <v>3.5087719298245612E-2</v>
      </c>
      <c r="L82" s="59">
        <v>2</v>
      </c>
      <c r="M82" s="59"/>
      <c r="N82" s="59"/>
      <c r="O82" s="59"/>
      <c r="P82" s="60"/>
      <c r="Q82" s="60"/>
      <c r="R82" s="59"/>
      <c r="S82" s="59"/>
      <c r="T82" s="59"/>
      <c r="U82" s="64">
        <f t="shared" si="33"/>
        <v>57</v>
      </c>
      <c r="V82" s="27">
        <f t="shared" si="35"/>
        <v>1</v>
      </c>
      <c r="W82" s="61"/>
      <c r="X82" s="50"/>
    </row>
    <row r="83" spans="1:24" x14ac:dyDescent="0.2">
      <c r="A83" s="78" t="s">
        <v>141</v>
      </c>
      <c r="B83" s="74">
        <f>C83+E83</f>
        <v>15</v>
      </c>
      <c r="C83" s="56" t="s">
        <v>142</v>
      </c>
      <c r="D83" s="56"/>
      <c r="E83" s="56" t="s">
        <v>90</v>
      </c>
      <c r="F83" s="59">
        <v>15</v>
      </c>
      <c r="G83" s="75">
        <f t="shared" si="25"/>
        <v>1</v>
      </c>
      <c r="H83" s="72">
        <v>15</v>
      </c>
      <c r="I83" s="40">
        <f t="shared" ref="I83:I120" si="39">H83/F83</f>
        <v>1</v>
      </c>
      <c r="J83" s="24">
        <f t="shared" si="34"/>
        <v>0</v>
      </c>
      <c r="K83" s="26">
        <f t="shared" si="36"/>
        <v>0</v>
      </c>
      <c r="L83" s="59"/>
      <c r="M83" s="59"/>
      <c r="N83" s="59"/>
      <c r="O83" s="59"/>
      <c r="P83" s="60"/>
      <c r="Q83" s="60"/>
      <c r="R83" s="59"/>
      <c r="S83" s="59"/>
      <c r="T83" s="59"/>
      <c r="U83" s="64">
        <f t="shared" si="33"/>
        <v>15</v>
      </c>
      <c r="V83" s="27">
        <f t="shared" si="35"/>
        <v>1</v>
      </c>
      <c r="W83" s="61"/>
      <c r="X83" s="50"/>
    </row>
    <row r="84" spans="1:24" ht="13.5" x14ac:dyDescent="0.2">
      <c r="A84" s="79" t="s">
        <v>143</v>
      </c>
      <c r="B84" s="77">
        <f>B85+B86+B87+B88+B89+B90+B91+B92</f>
        <v>138</v>
      </c>
      <c r="C84" s="77">
        <f>C85+C86+C87+C88+C89+C90+C91+C92</f>
        <v>122</v>
      </c>
      <c r="D84" s="77">
        <f>D85+D86+D87+D88+D89+D90+D91+D92</f>
        <v>10</v>
      </c>
      <c r="E84" s="77">
        <f>E85+E86+E87+E88+E89+E90+E91+E92</f>
        <v>16</v>
      </c>
      <c r="F84" s="65">
        <f>F85+F86+F87+F88+F89+F90+F91+F92</f>
        <v>104</v>
      </c>
      <c r="G84" s="25">
        <f t="shared" si="25"/>
        <v>0.75362318840579712</v>
      </c>
      <c r="H84" s="77">
        <f>H85+H86+H87+H88+H89+H90+H91+H92</f>
        <v>101</v>
      </c>
      <c r="I84" s="40">
        <f t="shared" si="39"/>
        <v>0.97115384615384615</v>
      </c>
      <c r="J84" s="24">
        <f t="shared" si="34"/>
        <v>34</v>
      </c>
      <c r="K84" s="26">
        <f t="shared" si="36"/>
        <v>0.24637681159420291</v>
      </c>
      <c r="L84" s="65">
        <f t="shared" ref="L84:T84" si="40">L85+L86+L87+L88+L89+L90+L91+L92</f>
        <v>23</v>
      </c>
      <c r="M84" s="65">
        <f t="shared" si="40"/>
        <v>4</v>
      </c>
      <c r="N84" s="65">
        <f t="shared" si="40"/>
        <v>0</v>
      </c>
      <c r="O84" s="65">
        <f t="shared" si="40"/>
        <v>0</v>
      </c>
      <c r="P84" s="65">
        <f t="shared" si="40"/>
        <v>0</v>
      </c>
      <c r="Q84" s="65">
        <f t="shared" si="40"/>
        <v>0</v>
      </c>
      <c r="R84" s="65">
        <f t="shared" si="40"/>
        <v>0</v>
      </c>
      <c r="S84" s="65">
        <f t="shared" si="40"/>
        <v>1</v>
      </c>
      <c r="T84" s="65">
        <f t="shared" si="40"/>
        <v>6</v>
      </c>
      <c r="U84" s="64">
        <f t="shared" si="33"/>
        <v>138</v>
      </c>
      <c r="V84" s="27">
        <f t="shared" si="35"/>
        <v>1</v>
      </c>
      <c r="W84" s="65">
        <f>W85+W86+W87+W88+W89+W90+W91+W92</f>
        <v>0</v>
      </c>
      <c r="X84" s="28">
        <f>W84/B84</f>
        <v>0</v>
      </c>
    </row>
    <row r="85" spans="1:24" ht="33.75" x14ac:dyDescent="0.2">
      <c r="A85" s="73" t="s">
        <v>44</v>
      </c>
      <c r="B85" s="74">
        <f t="shared" ref="B85:B95" si="41">C85+E85</f>
        <v>18</v>
      </c>
      <c r="C85" s="56" t="s">
        <v>86</v>
      </c>
      <c r="D85" s="56"/>
      <c r="E85" s="56" t="s">
        <v>84</v>
      </c>
      <c r="F85" s="57">
        <v>14</v>
      </c>
      <c r="G85" s="25">
        <f t="shared" si="25"/>
        <v>0.77777777777777779</v>
      </c>
      <c r="H85" s="66">
        <v>14</v>
      </c>
      <c r="I85" s="40">
        <f t="shared" si="39"/>
        <v>1</v>
      </c>
      <c r="J85" s="24">
        <f t="shared" si="34"/>
        <v>4</v>
      </c>
      <c r="K85" s="26">
        <f t="shared" si="36"/>
        <v>0.22222222222222221</v>
      </c>
      <c r="L85" s="59">
        <v>2</v>
      </c>
      <c r="M85" s="59"/>
      <c r="N85" s="59"/>
      <c r="O85" s="59"/>
      <c r="P85" s="60"/>
      <c r="Q85" s="60"/>
      <c r="R85" s="59"/>
      <c r="S85" s="59"/>
      <c r="T85" s="59">
        <v>2</v>
      </c>
      <c r="U85" s="64">
        <f t="shared" si="33"/>
        <v>18</v>
      </c>
      <c r="V85" s="27">
        <f t="shared" si="35"/>
        <v>1</v>
      </c>
      <c r="W85" s="61"/>
      <c r="X85" s="50"/>
    </row>
    <row r="86" spans="1:24" ht="22.5" x14ac:dyDescent="0.2">
      <c r="A86" s="73" t="s">
        <v>144</v>
      </c>
      <c r="B86" s="74">
        <f t="shared" si="41"/>
        <v>9</v>
      </c>
      <c r="C86" s="56" t="s">
        <v>95</v>
      </c>
      <c r="D86" s="56" t="s">
        <v>46</v>
      </c>
      <c r="E86" s="56"/>
      <c r="F86" s="57">
        <v>7</v>
      </c>
      <c r="G86" s="25">
        <f t="shared" si="25"/>
        <v>0.77777777777777779</v>
      </c>
      <c r="H86" s="66">
        <v>7</v>
      </c>
      <c r="I86" s="40">
        <f t="shared" si="39"/>
        <v>1</v>
      </c>
      <c r="J86" s="24">
        <f t="shared" si="34"/>
        <v>2</v>
      </c>
      <c r="K86" s="26">
        <f t="shared" si="36"/>
        <v>0.22222222222222221</v>
      </c>
      <c r="L86" s="59">
        <v>1</v>
      </c>
      <c r="M86" s="59"/>
      <c r="N86" s="59"/>
      <c r="O86" s="59"/>
      <c r="P86" s="60"/>
      <c r="Q86" s="60"/>
      <c r="R86" s="59"/>
      <c r="S86" s="59"/>
      <c r="T86" s="59">
        <v>1</v>
      </c>
      <c r="U86" s="64">
        <f t="shared" si="33"/>
        <v>9</v>
      </c>
      <c r="V86" s="27">
        <f t="shared" si="35"/>
        <v>1</v>
      </c>
      <c r="W86" s="61"/>
      <c r="X86" s="50"/>
    </row>
    <row r="87" spans="1:24" ht="22.5" x14ac:dyDescent="0.2">
      <c r="A87" s="73" t="s">
        <v>145</v>
      </c>
      <c r="B87" s="74">
        <f t="shared" si="41"/>
        <v>13</v>
      </c>
      <c r="C87" s="56" t="s">
        <v>103</v>
      </c>
      <c r="D87" s="56" t="s">
        <v>62</v>
      </c>
      <c r="E87" s="56"/>
      <c r="F87" s="57">
        <v>10</v>
      </c>
      <c r="G87" s="25">
        <f t="shared" si="25"/>
        <v>0.76923076923076927</v>
      </c>
      <c r="H87" s="58">
        <v>10</v>
      </c>
      <c r="I87" s="40">
        <f t="shared" si="39"/>
        <v>1</v>
      </c>
      <c r="J87" s="24">
        <f t="shared" si="34"/>
        <v>3</v>
      </c>
      <c r="K87" s="26">
        <f t="shared" si="36"/>
        <v>0.23076923076923078</v>
      </c>
      <c r="L87" s="59">
        <v>3</v>
      </c>
      <c r="M87" s="59"/>
      <c r="N87" s="59"/>
      <c r="O87" s="59"/>
      <c r="P87" s="60"/>
      <c r="Q87" s="60"/>
      <c r="R87" s="59"/>
      <c r="S87" s="59"/>
      <c r="T87" s="59"/>
      <c r="U87" s="64">
        <f t="shared" si="33"/>
        <v>13</v>
      </c>
      <c r="V87" s="27">
        <f t="shared" si="35"/>
        <v>1</v>
      </c>
      <c r="W87" s="61"/>
      <c r="X87" s="50"/>
    </row>
    <row r="88" spans="1:24" ht="22.5" x14ac:dyDescent="0.2">
      <c r="A88" s="73" t="s">
        <v>146</v>
      </c>
      <c r="B88" s="74">
        <f t="shared" si="41"/>
        <v>15</v>
      </c>
      <c r="C88" s="56" t="s">
        <v>86</v>
      </c>
      <c r="D88" s="56" t="s">
        <v>53</v>
      </c>
      <c r="E88" s="56" t="s">
        <v>53</v>
      </c>
      <c r="F88" s="57">
        <v>12</v>
      </c>
      <c r="G88" s="25">
        <f t="shared" si="25"/>
        <v>0.8</v>
      </c>
      <c r="H88" s="58">
        <v>11</v>
      </c>
      <c r="I88" s="40">
        <f t="shared" si="39"/>
        <v>0.91666666666666663</v>
      </c>
      <c r="J88" s="24">
        <f t="shared" si="34"/>
        <v>3</v>
      </c>
      <c r="K88" s="26">
        <f t="shared" si="36"/>
        <v>0.2</v>
      </c>
      <c r="L88" s="59">
        <v>2</v>
      </c>
      <c r="M88" s="59"/>
      <c r="N88" s="59"/>
      <c r="O88" s="59"/>
      <c r="P88" s="60"/>
      <c r="Q88" s="60"/>
      <c r="R88" s="59"/>
      <c r="S88" s="59">
        <v>1</v>
      </c>
      <c r="T88" s="59"/>
      <c r="U88" s="64">
        <f t="shared" si="33"/>
        <v>15</v>
      </c>
      <c r="V88" s="27">
        <f t="shared" si="35"/>
        <v>1</v>
      </c>
      <c r="W88" s="61"/>
      <c r="X88" s="50"/>
    </row>
    <row r="89" spans="1:24" ht="33.75" x14ac:dyDescent="0.2">
      <c r="A89" s="73" t="s">
        <v>147</v>
      </c>
      <c r="B89" s="74">
        <f t="shared" si="41"/>
        <v>43</v>
      </c>
      <c r="C89" s="56" t="s">
        <v>148</v>
      </c>
      <c r="D89" s="56" t="s">
        <v>46</v>
      </c>
      <c r="E89" s="56"/>
      <c r="F89" s="57">
        <v>34</v>
      </c>
      <c r="G89" s="25">
        <f t="shared" si="25"/>
        <v>0.79069767441860461</v>
      </c>
      <c r="H89" s="58">
        <v>33</v>
      </c>
      <c r="I89" s="40">
        <f t="shared" si="39"/>
        <v>0.97058823529411764</v>
      </c>
      <c r="J89" s="24">
        <f t="shared" si="34"/>
        <v>9</v>
      </c>
      <c r="K89" s="26">
        <f t="shared" si="36"/>
        <v>0.20930232558139536</v>
      </c>
      <c r="L89" s="59">
        <v>7</v>
      </c>
      <c r="M89" s="59">
        <v>2</v>
      </c>
      <c r="N89" s="59"/>
      <c r="O89" s="59"/>
      <c r="P89" s="60"/>
      <c r="Q89" s="60"/>
      <c r="R89" s="59"/>
      <c r="S89" s="59"/>
      <c r="T89" s="59"/>
      <c r="U89" s="64">
        <f t="shared" si="33"/>
        <v>43</v>
      </c>
      <c r="V89" s="27">
        <f t="shared" si="35"/>
        <v>1</v>
      </c>
      <c r="W89" s="61"/>
      <c r="X89" s="50"/>
    </row>
    <row r="90" spans="1:24" ht="22.5" x14ac:dyDescent="0.2">
      <c r="A90" s="73" t="s">
        <v>149</v>
      </c>
      <c r="B90" s="74">
        <f t="shared" si="41"/>
        <v>18</v>
      </c>
      <c r="C90" s="56" t="s">
        <v>67</v>
      </c>
      <c r="D90" s="56" t="s">
        <v>46</v>
      </c>
      <c r="E90" s="56"/>
      <c r="F90" s="57">
        <v>10</v>
      </c>
      <c r="G90" s="25">
        <f t="shared" si="25"/>
        <v>0.55555555555555558</v>
      </c>
      <c r="H90" s="58">
        <v>10</v>
      </c>
      <c r="I90" s="40">
        <f t="shared" si="39"/>
        <v>1</v>
      </c>
      <c r="J90" s="24">
        <f t="shared" si="34"/>
        <v>8</v>
      </c>
      <c r="K90" s="26">
        <f t="shared" si="36"/>
        <v>0.44444444444444442</v>
      </c>
      <c r="L90" s="59">
        <v>5</v>
      </c>
      <c r="M90" s="59">
        <v>1</v>
      </c>
      <c r="N90" s="59"/>
      <c r="O90" s="59"/>
      <c r="P90" s="60"/>
      <c r="Q90" s="60"/>
      <c r="R90" s="59"/>
      <c r="S90" s="59"/>
      <c r="T90" s="59">
        <v>2</v>
      </c>
      <c r="U90" s="64">
        <f t="shared" si="33"/>
        <v>18</v>
      </c>
      <c r="V90" s="27">
        <f t="shared" si="35"/>
        <v>1</v>
      </c>
      <c r="W90" s="61"/>
      <c r="X90" s="50"/>
    </row>
    <row r="91" spans="1:24" x14ac:dyDescent="0.2">
      <c r="A91" s="73" t="s">
        <v>150</v>
      </c>
      <c r="B91" s="74">
        <f t="shared" si="41"/>
        <v>11</v>
      </c>
      <c r="C91" s="56" t="s">
        <v>95</v>
      </c>
      <c r="D91" s="56"/>
      <c r="E91" s="56" t="s">
        <v>62</v>
      </c>
      <c r="F91" s="57">
        <v>7</v>
      </c>
      <c r="G91" s="25">
        <f t="shared" si="25"/>
        <v>0.63636363636363635</v>
      </c>
      <c r="H91" s="58">
        <v>6</v>
      </c>
      <c r="I91" s="40">
        <f t="shared" si="39"/>
        <v>0.8571428571428571</v>
      </c>
      <c r="J91" s="24">
        <f t="shared" si="34"/>
        <v>4</v>
      </c>
      <c r="K91" s="26">
        <f t="shared" si="36"/>
        <v>0.36363636363636365</v>
      </c>
      <c r="L91" s="59">
        <v>3</v>
      </c>
      <c r="M91" s="59">
        <v>1</v>
      </c>
      <c r="N91" s="59"/>
      <c r="O91" s="59"/>
      <c r="P91" s="60"/>
      <c r="Q91" s="60"/>
      <c r="R91" s="59"/>
      <c r="S91" s="59"/>
      <c r="T91" s="59"/>
      <c r="U91" s="64">
        <f t="shared" si="33"/>
        <v>11</v>
      </c>
      <c r="V91" s="27">
        <f t="shared" si="35"/>
        <v>1</v>
      </c>
      <c r="W91" s="61"/>
      <c r="X91" s="50"/>
    </row>
    <row r="92" spans="1:24" ht="22.5" x14ac:dyDescent="0.2">
      <c r="A92" s="73" t="s">
        <v>151</v>
      </c>
      <c r="B92" s="74">
        <f t="shared" si="41"/>
        <v>11</v>
      </c>
      <c r="C92" s="56" t="s">
        <v>84</v>
      </c>
      <c r="D92" s="56" t="s">
        <v>62</v>
      </c>
      <c r="E92" s="56" t="s">
        <v>56</v>
      </c>
      <c r="F92" s="57">
        <v>10</v>
      </c>
      <c r="G92" s="25">
        <f t="shared" si="25"/>
        <v>0.90909090909090906</v>
      </c>
      <c r="H92" s="58">
        <v>10</v>
      </c>
      <c r="I92" s="40">
        <f t="shared" si="39"/>
        <v>1</v>
      </c>
      <c r="J92" s="24">
        <f t="shared" si="34"/>
        <v>1</v>
      </c>
      <c r="K92" s="26">
        <f t="shared" si="36"/>
        <v>9.0909090909090912E-2</v>
      </c>
      <c r="L92" s="59"/>
      <c r="M92" s="59"/>
      <c r="N92" s="59"/>
      <c r="O92" s="59"/>
      <c r="P92" s="60"/>
      <c r="Q92" s="60"/>
      <c r="R92" s="59"/>
      <c r="S92" s="59"/>
      <c r="T92" s="59">
        <v>1</v>
      </c>
      <c r="U92" s="64">
        <f t="shared" si="33"/>
        <v>11</v>
      </c>
      <c r="V92" s="27">
        <f t="shared" si="35"/>
        <v>1</v>
      </c>
      <c r="W92" s="61"/>
      <c r="X92" s="50"/>
    </row>
    <row r="93" spans="1:24" x14ac:dyDescent="0.2">
      <c r="A93" s="85" t="s">
        <v>152</v>
      </c>
      <c r="B93" s="86">
        <f>B94+B95</f>
        <v>33</v>
      </c>
      <c r="C93" s="86">
        <f t="shared" ref="C93:H93" si="42">C94+C95</f>
        <v>32</v>
      </c>
      <c r="D93" s="86">
        <f t="shared" si="42"/>
        <v>2</v>
      </c>
      <c r="E93" s="86">
        <f t="shared" si="42"/>
        <v>1</v>
      </c>
      <c r="F93" s="54">
        <f t="shared" si="42"/>
        <v>19</v>
      </c>
      <c r="G93" s="25">
        <f t="shared" si="25"/>
        <v>0.5757575757575758</v>
      </c>
      <c r="H93" s="74">
        <f t="shared" si="42"/>
        <v>18</v>
      </c>
      <c r="I93" s="40">
        <f t="shared" si="39"/>
        <v>0.94736842105263153</v>
      </c>
      <c r="J93" s="24">
        <f t="shared" si="34"/>
        <v>14</v>
      </c>
      <c r="K93" s="26">
        <f t="shared" si="36"/>
        <v>0.42424242424242425</v>
      </c>
      <c r="L93" s="54">
        <f t="shared" ref="L93:T93" si="43">L94+L95</f>
        <v>1</v>
      </c>
      <c r="M93" s="54">
        <f t="shared" si="43"/>
        <v>0</v>
      </c>
      <c r="N93" s="54">
        <f t="shared" si="43"/>
        <v>0</v>
      </c>
      <c r="O93" s="54">
        <f t="shared" si="43"/>
        <v>0</v>
      </c>
      <c r="P93" s="54">
        <f t="shared" si="43"/>
        <v>0</v>
      </c>
      <c r="Q93" s="54">
        <f t="shared" si="43"/>
        <v>0</v>
      </c>
      <c r="R93" s="54">
        <f t="shared" si="43"/>
        <v>0</v>
      </c>
      <c r="S93" s="54">
        <f t="shared" si="43"/>
        <v>0</v>
      </c>
      <c r="T93" s="54">
        <f t="shared" si="43"/>
        <v>13</v>
      </c>
      <c r="U93" s="64">
        <f t="shared" si="33"/>
        <v>33</v>
      </c>
      <c r="V93" s="27">
        <f t="shared" si="35"/>
        <v>1</v>
      </c>
      <c r="W93" s="54">
        <f>W94+W95</f>
        <v>0</v>
      </c>
      <c r="X93" s="28">
        <f>W93/B93</f>
        <v>0</v>
      </c>
    </row>
    <row r="94" spans="1:24" ht="33.75" x14ac:dyDescent="0.2">
      <c r="A94" s="73" t="s">
        <v>153</v>
      </c>
      <c r="B94" s="74">
        <f t="shared" si="41"/>
        <v>9</v>
      </c>
      <c r="C94" s="56" t="s">
        <v>95</v>
      </c>
      <c r="D94" s="56"/>
      <c r="E94" s="56"/>
      <c r="F94" s="57">
        <v>6</v>
      </c>
      <c r="G94" s="25">
        <f t="shared" si="25"/>
        <v>0.66666666666666663</v>
      </c>
      <c r="H94" s="58">
        <v>6</v>
      </c>
      <c r="I94" s="40">
        <f t="shared" si="39"/>
        <v>1</v>
      </c>
      <c r="J94" s="24">
        <f t="shared" si="34"/>
        <v>3</v>
      </c>
      <c r="K94" s="26">
        <f t="shared" si="36"/>
        <v>0.33333333333333331</v>
      </c>
      <c r="L94" s="59"/>
      <c r="M94" s="59"/>
      <c r="N94" s="59"/>
      <c r="O94" s="59"/>
      <c r="P94" s="60"/>
      <c r="Q94" s="60"/>
      <c r="R94" s="59"/>
      <c r="S94" s="59"/>
      <c r="T94" s="59">
        <v>3</v>
      </c>
      <c r="U94" s="64">
        <f t="shared" si="33"/>
        <v>9</v>
      </c>
      <c r="V94" s="27">
        <f t="shared" si="35"/>
        <v>1</v>
      </c>
      <c r="W94" s="61"/>
      <c r="X94" s="50"/>
    </row>
    <row r="95" spans="1:24" ht="33.75" x14ac:dyDescent="0.2">
      <c r="A95" s="73" t="s">
        <v>154</v>
      </c>
      <c r="B95" s="74">
        <f t="shared" si="41"/>
        <v>24</v>
      </c>
      <c r="C95" s="56" t="s">
        <v>126</v>
      </c>
      <c r="D95" s="56" t="s">
        <v>62</v>
      </c>
      <c r="E95" s="56" t="s">
        <v>46</v>
      </c>
      <c r="F95" s="57">
        <v>13</v>
      </c>
      <c r="G95" s="25">
        <f t="shared" si="25"/>
        <v>0.54166666666666663</v>
      </c>
      <c r="H95" s="58">
        <v>12</v>
      </c>
      <c r="I95" s="40">
        <f t="shared" si="39"/>
        <v>0.92307692307692313</v>
      </c>
      <c r="J95" s="24">
        <f t="shared" si="34"/>
        <v>11</v>
      </c>
      <c r="K95" s="26">
        <f t="shared" si="36"/>
        <v>0.45833333333333331</v>
      </c>
      <c r="L95" s="59">
        <v>1</v>
      </c>
      <c r="M95" s="59"/>
      <c r="N95" s="59"/>
      <c r="O95" s="59"/>
      <c r="P95" s="60"/>
      <c r="Q95" s="60"/>
      <c r="R95" s="59"/>
      <c r="S95" s="59"/>
      <c r="T95" s="59">
        <v>10</v>
      </c>
      <c r="U95" s="64">
        <f t="shared" si="33"/>
        <v>24</v>
      </c>
      <c r="V95" s="27">
        <f t="shared" si="35"/>
        <v>1</v>
      </c>
      <c r="W95" s="61"/>
      <c r="X95" s="28"/>
    </row>
    <row r="96" spans="1:24" ht="13.5" x14ac:dyDescent="0.2">
      <c r="A96" s="76" t="s">
        <v>155</v>
      </c>
      <c r="B96" s="38">
        <f>B97+B99+B98+B100</f>
        <v>146</v>
      </c>
      <c r="C96" s="38">
        <f>C97+C99+C98+C100</f>
        <v>119</v>
      </c>
      <c r="D96" s="38">
        <f>D97+D99+D98+D100</f>
        <v>9</v>
      </c>
      <c r="E96" s="39">
        <f>E97+E99+E98+E100</f>
        <v>27</v>
      </c>
      <c r="F96" s="39">
        <f>F97+F99+F98+F100</f>
        <v>114</v>
      </c>
      <c r="G96" s="25">
        <f t="shared" si="25"/>
        <v>0.78082191780821919</v>
      </c>
      <c r="H96" s="38">
        <f>H97+H99+H98+H100</f>
        <v>114</v>
      </c>
      <c r="I96" s="40">
        <f t="shared" si="39"/>
        <v>1</v>
      </c>
      <c r="J96" s="24">
        <f t="shared" si="34"/>
        <v>32</v>
      </c>
      <c r="K96" s="26">
        <f t="shared" si="36"/>
        <v>0.21917808219178081</v>
      </c>
      <c r="L96" s="39">
        <f t="shared" ref="L96:U96" si="44">L97+L99+L98+L100</f>
        <v>24</v>
      </c>
      <c r="M96" s="39">
        <f t="shared" si="44"/>
        <v>4</v>
      </c>
      <c r="N96" s="39">
        <f t="shared" si="44"/>
        <v>0</v>
      </c>
      <c r="O96" s="39">
        <f t="shared" si="44"/>
        <v>0</v>
      </c>
      <c r="P96" s="39">
        <f t="shared" si="44"/>
        <v>0</v>
      </c>
      <c r="Q96" s="39">
        <f t="shared" si="44"/>
        <v>0</v>
      </c>
      <c r="R96" s="39">
        <f t="shared" si="44"/>
        <v>1</v>
      </c>
      <c r="S96" s="39">
        <f t="shared" si="44"/>
        <v>0</v>
      </c>
      <c r="T96" s="39">
        <f t="shared" si="44"/>
        <v>3</v>
      </c>
      <c r="U96" s="39">
        <f t="shared" si="44"/>
        <v>146</v>
      </c>
      <c r="V96" s="27">
        <f t="shared" si="35"/>
        <v>1</v>
      </c>
      <c r="W96" s="39">
        <f>W97+W99+W98+W100</f>
        <v>0</v>
      </c>
      <c r="X96" s="28">
        <f>W96/B96</f>
        <v>0</v>
      </c>
    </row>
    <row r="97" spans="1:24" x14ac:dyDescent="0.2">
      <c r="A97" s="87" t="s">
        <v>156</v>
      </c>
      <c r="B97" s="74">
        <f>C97+E97</f>
        <v>26</v>
      </c>
      <c r="C97" s="56" t="s">
        <v>61</v>
      </c>
      <c r="D97" s="56" t="s">
        <v>53</v>
      </c>
      <c r="E97" s="56" t="s">
        <v>62</v>
      </c>
      <c r="F97" s="57">
        <v>20</v>
      </c>
      <c r="G97" s="25">
        <f t="shared" si="25"/>
        <v>0.76923076923076927</v>
      </c>
      <c r="H97" s="58">
        <v>20</v>
      </c>
      <c r="I97" s="40">
        <f t="shared" si="39"/>
        <v>1</v>
      </c>
      <c r="J97" s="24">
        <f t="shared" si="34"/>
        <v>6</v>
      </c>
      <c r="K97" s="26">
        <f t="shared" si="36"/>
        <v>0.23076923076923078</v>
      </c>
      <c r="L97" s="59">
        <v>6</v>
      </c>
      <c r="M97" s="59"/>
      <c r="N97" s="59"/>
      <c r="O97" s="59"/>
      <c r="P97" s="88"/>
      <c r="Q97" s="88"/>
      <c r="R97" s="59"/>
      <c r="S97" s="59"/>
      <c r="T97" s="59"/>
      <c r="U97" s="64">
        <f t="shared" ref="U97:U120" si="45">F97+J97</f>
        <v>26</v>
      </c>
      <c r="V97" s="27">
        <f t="shared" si="35"/>
        <v>1</v>
      </c>
      <c r="W97" s="61"/>
      <c r="X97" s="50"/>
    </row>
    <row r="98" spans="1:24" ht="22.5" x14ac:dyDescent="0.2">
      <c r="A98" s="87" t="s">
        <v>157</v>
      </c>
      <c r="B98" s="74">
        <f>C98+E98</f>
        <v>23</v>
      </c>
      <c r="C98" s="56" t="s">
        <v>80</v>
      </c>
      <c r="D98" s="56"/>
      <c r="E98" s="56" t="s">
        <v>86</v>
      </c>
      <c r="F98" s="57">
        <v>19</v>
      </c>
      <c r="G98" s="25">
        <f t="shared" si="25"/>
        <v>0.82608695652173914</v>
      </c>
      <c r="H98" s="58">
        <v>19</v>
      </c>
      <c r="I98" s="40">
        <f t="shared" si="39"/>
        <v>1</v>
      </c>
      <c r="J98" s="24">
        <f t="shared" si="34"/>
        <v>4</v>
      </c>
      <c r="K98" s="26">
        <f t="shared" si="36"/>
        <v>0.17391304347826086</v>
      </c>
      <c r="L98" s="59">
        <v>1</v>
      </c>
      <c r="M98" s="59">
        <v>1</v>
      </c>
      <c r="N98" s="59"/>
      <c r="O98" s="59"/>
      <c r="P98" s="60"/>
      <c r="Q98" s="60"/>
      <c r="R98" s="59"/>
      <c r="S98" s="59"/>
      <c r="T98" s="59">
        <v>2</v>
      </c>
      <c r="U98" s="64">
        <f t="shared" si="45"/>
        <v>23</v>
      </c>
      <c r="V98" s="27">
        <f t="shared" si="35"/>
        <v>1</v>
      </c>
      <c r="W98" s="61"/>
      <c r="X98" s="50"/>
    </row>
    <row r="99" spans="1:24" x14ac:dyDescent="0.2">
      <c r="A99" s="87" t="s">
        <v>133</v>
      </c>
      <c r="B99" s="74">
        <f>C99+E99</f>
        <v>72</v>
      </c>
      <c r="C99" s="56" t="s">
        <v>158</v>
      </c>
      <c r="D99" s="56" t="s">
        <v>84</v>
      </c>
      <c r="E99" s="56" t="s">
        <v>103</v>
      </c>
      <c r="F99" s="57">
        <v>58</v>
      </c>
      <c r="G99" s="25">
        <f t="shared" si="25"/>
        <v>0.80555555555555558</v>
      </c>
      <c r="H99" s="58">
        <v>58</v>
      </c>
      <c r="I99" s="40">
        <f t="shared" si="39"/>
        <v>1</v>
      </c>
      <c r="J99" s="24">
        <f t="shared" si="34"/>
        <v>14</v>
      </c>
      <c r="K99" s="26">
        <f t="shared" si="36"/>
        <v>0.19444444444444445</v>
      </c>
      <c r="L99" s="59">
        <v>11</v>
      </c>
      <c r="M99" s="59">
        <v>2</v>
      </c>
      <c r="N99" s="59"/>
      <c r="O99" s="59"/>
      <c r="P99" s="60"/>
      <c r="Q99" s="60"/>
      <c r="R99" s="59"/>
      <c r="S99" s="59"/>
      <c r="T99" s="59">
        <v>1</v>
      </c>
      <c r="U99" s="64">
        <f t="shared" si="45"/>
        <v>72</v>
      </c>
      <c r="V99" s="27">
        <f t="shared" si="35"/>
        <v>1</v>
      </c>
      <c r="W99" s="61"/>
      <c r="X99" s="50"/>
    </row>
    <row r="100" spans="1:24" ht="22.5" x14ac:dyDescent="0.2">
      <c r="A100" s="67" t="s">
        <v>159</v>
      </c>
      <c r="B100" s="54">
        <f>C100+E100</f>
        <v>25</v>
      </c>
      <c r="C100" s="55" t="s">
        <v>55</v>
      </c>
      <c r="D100" s="55"/>
      <c r="E100" s="56"/>
      <c r="F100" s="57">
        <v>17</v>
      </c>
      <c r="G100" s="25">
        <f t="shared" si="25"/>
        <v>0.68</v>
      </c>
      <c r="H100" s="58">
        <v>17</v>
      </c>
      <c r="I100" s="40">
        <f t="shared" si="39"/>
        <v>1</v>
      </c>
      <c r="J100" s="24">
        <f t="shared" si="34"/>
        <v>8</v>
      </c>
      <c r="K100" s="26">
        <f t="shared" si="36"/>
        <v>0.32</v>
      </c>
      <c r="L100" s="59">
        <v>6</v>
      </c>
      <c r="M100" s="59">
        <v>1</v>
      </c>
      <c r="N100" s="59"/>
      <c r="O100" s="59"/>
      <c r="P100" s="60"/>
      <c r="Q100" s="60"/>
      <c r="R100" s="59">
        <v>1</v>
      </c>
      <c r="S100" s="59"/>
      <c r="T100" s="59"/>
      <c r="U100" s="64">
        <f t="shared" si="45"/>
        <v>25</v>
      </c>
      <c r="V100" s="27">
        <f t="shared" si="35"/>
        <v>1</v>
      </c>
      <c r="W100" s="61"/>
      <c r="X100" s="62"/>
    </row>
    <row r="101" spans="1:24" ht="13.5" x14ac:dyDescent="0.25">
      <c r="A101" s="89" t="s">
        <v>160</v>
      </c>
      <c r="B101" s="77">
        <f>B102+B103+B104+B105+B106+B107+B108</f>
        <v>177</v>
      </c>
      <c r="C101" s="77">
        <f>C102+C103+C104+C105+C106+C107+C108</f>
        <v>176</v>
      </c>
      <c r="D101" s="77">
        <f>D102+D103+D104+D105+D106+D107+D108</f>
        <v>16</v>
      </c>
      <c r="E101" s="77">
        <f>E102+E103+E104+E105+E106+E107+E108</f>
        <v>1</v>
      </c>
      <c r="F101" s="83">
        <f>F102+F103+F104+F105+F106+F107+F108</f>
        <v>132</v>
      </c>
      <c r="G101" s="25">
        <f t="shared" si="25"/>
        <v>0.74576271186440679</v>
      </c>
      <c r="H101" s="83">
        <f>H102+H103+H104+H105+H106+H107+H108</f>
        <v>131</v>
      </c>
      <c r="I101" s="40">
        <f t="shared" si="39"/>
        <v>0.99242424242424243</v>
      </c>
      <c r="J101" s="24">
        <f t="shared" si="34"/>
        <v>45</v>
      </c>
      <c r="K101" s="26">
        <f t="shared" si="36"/>
        <v>0.25423728813559321</v>
      </c>
      <c r="L101" s="84">
        <f t="shared" ref="L101:T101" si="46">L102+L103+L104+L105+L106+L107+L108</f>
        <v>16</v>
      </c>
      <c r="M101" s="84">
        <f t="shared" si="46"/>
        <v>0</v>
      </c>
      <c r="N101" s="84">
        <f t="shared" si="46"/>
        <v>0</v>
      </c>
      <c r="O101" s="84">
        <f t="shared" si="46"/>
        <v>0</v>
      </c>
      <c r="P101" s="84">
        <f t="shared" si="46"/>
        <v>0</v>
      </c>
      <c r="Q101" s="84">
        <f t="shared" si="46"/>
        <v>0</v>
      </c>
      <c r="R101" s="84">
        <f t="shared" si="46"/>
        <v>0</v>
      </c>
      <c r="S101" s="84">
        <f t="shared" si="46"/>
        <v>3</v>
      </c>
      <c r="T101" s="84">
        <f t="shared" si="46"/>
        <v>26</v>
      </c>
      <c r="U101" s="64">
        <f t="shared" si="45"/>
        <v>177</v>
      </c>
      <c r="V101" s="27">
        <f t="shared" si="35"/>
        <v>1</v>
      </c>
      <c r="W101" s="84">
        <f>W102+W103+W104+W105+W106+W107+W108</f>
        <v>0</v>
      </c>
      <c r="X101" s="28">
        <f>W101/B101</f>
        <v>0</v>
      </c>
    </row>
    <row r="102" spans="1:24" x14ac:dyDescent="0.2">
      <c r="A102" s="78" t="s">
        <v>161</v>
      </c>
      <c r="B102" s="74">
        <f t="shared" ref="B102:B108" si="47">C102+E102</f>
        <v>26</v>
      </c>
      <c r="C102" s="56" t="s">
        <v>121</v>
      </c>
      <c r="D102" s="56" t="s">
        <v>53</v>
      </c>
      <c r="E102" s="56"/>
      <c r="F102" s="66">
        <v>20</v>
      </c>
      <c r="G102" s="25">
        <f t="shared" si="25"/>
        <v>0.76923076923076927</v>
      </c>
      <c r="H102" s="66">
        <v>19</v>
      </c>
      <c r="I102" s="40">
        <f t="shared" si="39"/>
        <v>0.95</v>
      </c>
      <c r="J102" s="24">
        <f t="shared" si="34"/>
        <v>6</v>
      </c>
      <c r="K102" s="26">
        <f t="shared" si="36"/>
        <v>0.23076923076923078</v>
      </c>
      <c r="L102" s="59">
        <v>3</v>
      </c>
      <c r="M102" s="59"/>
      <c r="N102" s="59"/>
      <c r="O102" s="59"/>
      <c r="P102" s="60"/>
      <c r="Q102" s="60"/>
      <c r="R102" s="59"/>
      <c r="S102" s="59"/>
      <c r="T102" s="59">
        <v>3</v>
      </c>
      <c r="U102" s="64">
        <f t="shared" si="45"/>
        <v>26</v>
      </c>
      <c r="V102" s="27">
        <f t="shared" si="35"/>
        <v>1</v>
      </c>
      <c r="W102" s="61"/>
      <c r="X102" s="50"/>
    </row>
    <row r="103" spans="1:24" ht="22.5" x14ac:dyDescent="0.2">
      <c r="A103" s="78" t="s">
        <v>162</v>
      </c>
      <c r="B103" s="74">
        <f t="shared" si="47"/>
        <v>23</v>
      </c>
      <c r="C103" s="56" t="s">
        <v>52</v>
      </c>
      <c r="D103" s="56" t="s">
        <v>62</v>
      </c>
      <c r="E103" s="56" t="s">
        <v>46</v>
      </c>
      <c r="F103" s="66">
        <v>19</v>
      </c>
      <c r="G103" s="25">
        <f t="shared" si="25"/>
        <v>0.82608695652173914</v>
      </c>
      <c r="H103" s="66">
        <v>19</v>
      </c>
      <c r="I103" s="40">
        <f t="shared" si="39"/>
        <v>1</v>
      </c>
      <c r="J103" s="24">
        <f t="shared" si="34"/>
        <v>4</v>
      </c>
      <c r="K103" s="26">
        <f t="shared" si="36"/>
        <v>0.17391304347826086</v>
      </c>
      <c r="L103" s="59"/>
      <c r="M103" s="59"/>
      <c r="N103" s="59"/>
      <c r="O103" s="59"/>
      <c r="P103" s="60"/>
      <c r="Q103" s="60"/>
      <c r="R103" s="59"/>
      <c r="S103" s="59">
        <v>1</v>
      </c>
      <c r="T103" s="59">
        <v>3</v>
      </c>
      <c r="U103" s="64">
        <f t="shared" si="45"/>
        <v>23</v>
      </c>
      <c r="V103" s="27">
        <f t="shared" si="35"/>
        <v>1</v>
      </c>
      <c r="W103" s="61"/>
      <c r="X103" s="50"/>
    </row>
    <row r="104" spans="1:24" x14ac:dyDescent="0.2">
      <c r="A104" s="78" t="s">
        <v>163</v>
      </c>
      <c r="B104" s="74">
        <f t="shared" si="47"/>
        <v>32</v>
      </c>
      <c r="C104" s="56" t="s">
        <v>164</v>
      </c>
      <c r="D104" s="56" t="s">
        <v>53</v>
      </c>
      <c r="E104" s="56"/>
      <c r="F104" s="66">
        <v>28</v>
      </c>
      <c r="G104" s="25">
        <f t="shared" si="25"/>
        <v>0.875</v>
      </c>
      <c r="H104" s="66">
        <v>28</v>
      </c>
      <c r="I104" s="40">
        <f t="shared" si="39"/>
        <v>1</v>
      </c>
      <c r="J104" s="24">
        <f t="shared" si="34"/>
        <v>4</v>
      </c>
      <c r="K104" s="26">
        <f t="shared" si="36"/>
        <v>0.125</v>
      </c>
      <c r="L104" s="59">
        <v>2</v>
      </c>
      <c r="M104" s="59"/>
      <c r="N104" s="59"/>
      <c r="O104" s="59"/>
      <c r="P104" s="60"/>
      <c r="Q104" s="60"/>
      <c r="R104" s="59"/>
      <c r="S104" s="59">
        <v>1</v>
      </c>
      <c r="T104" s="59">
        <v>1</v>
      </c>
      <c r="U104" s="64">
        <f t="shared" si="45"/>
        <v>32</v>
      </c>
      <c r="V104" s="27">
        <f t="shared" si="35"/>
        <v>1</v>
      </c>
      <c r="W104" s="61"/>
      <c r="X104" s="50"/>
    </row>
    <row r="105" spans="1:24" ht="33.75" x14ac:dyDescent="0.2">
      <c r="A105" s="90" t="s">
        <v>165</v>
      </c>
      <c r="B105" s="74">
        <f t="shared" si="47"/>
        <v>19</v>
      </c>
      <c r="C105" s="56" t="s">
        <v>50</v>
      </c>
      <c r="D105" s="56" t="s">
        <v>56</v>
      </c>
      <c r="E105" s="56"/>
      <c r="F105" s="66">
        <v>13</v>
      </c>
      <c r="G105" s="25">
        <f t="shared" si="25"/>
        <v>0.68421052631578949</v>
      </c>
      <c r="H105" s="66">
        <v>13</v>
      </c>
      <c r="I105" s="40">
        <f t="shared" si="39"/>
        <v>1</v>
      </c>
      <c r="J105" s="24">
        <f t="shared" si="34"/>
        <v>6</v>
      </c>
      <c r="K105" s="26">
        <f t="shared" si="36"/>
        <v>0.31578947368421051</v>
      </c>
      <c r="L105" s="59">
        <v>4</v>
      </c>
      <c r="M105" s="59"/>
      <c r="N105" s="59"/>
      <c r="O105" s="59"/>
      <c r="P105" s="59"/>
      <c r="Q105" s="59"/>
      <c r="R105" s="59"/>
      <c r="S105" s="59">
        <v>1</v>
      </c>
      <c r="T105" s="59">
        <v>1</v>
      </c>
      <c r="U105" s="64">
        <f t="shared" si="45"/>
        <v>19</v>
      </c>
      <c r="V105" s="27">
        <f t="shared" si="35"/>
        <v>1</v>
      </c>
      <c r="W105" s="61"/>
      <c r="X105" s="50"/>
    </row>
    <row r="106" spans="1:24" ht="22.5" x14ac:dyDescent="0.2">
      <c r="A106" s="78" t="s">
        <v>166</v>
      </c>
      <c r="B106" s="74">
        <f t="shared" si="47"/>
        <v>21</v>
      </c>
      <c r="C106" s="56" t="s">
        <v>70</v>
      </c>
      <c r="D106" s="56" t="s">
        <v>46</v>
      </c>
      <c r="E106" s="56"/>
      <c r="F106" s="66">
        <v>13</v>
      </c>
      <c r="G106" s="25">
        <f t="shared" si="25"/>
        <v>0.61904761904761907</v>
      </c>
      <c r="H106" s="66">
        <v>13</v>
      </c>
      <c r="I106" s="40">
        <f t="shared" si="39"/>
        <v>1</v>
      </c>
      <c r="J106" s="24">
        <f t="shared" si="34"/>
        <v>8</v>
      </c>
      <c r="K106" s="26">
        <f t="shared" si="36"/>
        <v>0.38095238095238093</v>
      </c>
      <c r="L106" s="59">
        <v>4</v>
      </c>
      <c r="M106" s="59"/>
      <c r="N106" s="59"/>
      <c r="O106" s="59"/>
      <c r="P106" s="60"/>
      <c r="Q106" s="60"/>
      <c r="R106" s="59"/>
      <c r="S106" s="59"/>
      <c r="T106" s="59">
        <v>4</v>
      </c>
      <c r="U106" s="64">
        <f t="shared" si="45"/>
        <v>21</v>
      </c>
      <c r="V106" s="27">
        <f t="shared" si="35"/>
        <v>1</v>
      </c>
      <c r="W106" s="61"/>
      <c r="X106" s="50"/>
    </row>
    <row r="107" spans="1:24" ht="22.5" x14ac:dyDescent="0.2">
      <c r="A107" s="78" t="s">
        <v>167</v>
      </c>
      <c r="B107" s="74">
        <f t="shared" si="47"/>
        <v>16</v>
      </c>
      <c r="C107" s="56" t="s">
        <v>59</v>
      </c>
      <c r="D107" s="56" t="s">
        <v>46</v>
      </c>
      <c r="E107" s="56"/>
      <c r="F107" s="66">
        <v>12</v>
      </c>
      <c r="G107" s="25">
        <f t="shared" si="25"/>
        <v>0.75</v>
      </c>
      <c r="H107" s="66">
        <v>12</v>
      </c>
      <c r="I107" s="40">
        <f t="shared" si="39"/>
        <v>1</v>
      </c>
      <c r="J107" s="24">
        <f t="shared" si="34"/>
        <v>4</v>
      </c>
      <c r="K107" s="26">
        <f t="shared" si="36"/>
        <v>0.25</v>
      </c>
      <c r="L107" s="59"/>
      <c r="M107" s="59"/>
      <c r="N107" s="59"/>
      <c r="O107" s="59"/>
      <c r="P107" s="60"/>
      <c r="Q107" s="60"/>
      <c r="R107" s="59"/>
      <c r="S107" s="59"/>
      <c r="T107" s="59">
        <v>4</v>
      </c>
      <c r="U107" s="64">
        <f t="shared" si="45"/>
        <v>16</v>
      </c>
      <c r="V107" s="27">
        <f t="shared" si="35"/>
        <v>1</v>
      </c>
      <c r="W107" s="61"/>
      <c r="X107" s="50"/>
    </row>
    <row r="108" spans="1:24" ht="33.75" x14ac:dyDescent="0.2">
      <c r="A108" s="78" t="s">
        <v>168</v>
      </c>
      <c r="B108" s="74">
        <f t="shared" si="47"/>
        <v>40</v>
      </c>
      <c r="C108" s="56" t="s">
        <v>169</v>
      </c>
      <c r="D108" s="56" t="s">
        <v>46</v>
      </c>
      <c r="E108" s="56"/>
      <c r="F108" s="66">
        <v>27</v>
      </c>
      <c r="G108" s="25">
        <f t="shared" si="25"/>
        <v>0.67500000000000004</v>
      </c>
      <c r="H108" s="66">
        <v>27</v>
      </c>
      <c r="I108" s="40">
        <f t="shared" si="39"/>
        <v>1</v>
      </c>
      <c r="J108" s="24">
        <f t="shared" si="34"/>
        <v>13</v>
      </c>
      <c r="K108" s="26">
        <f t="shared" si="36"/>
        <v>0.32500000000000001</v>
      </c>
      <c r="L108" s="59">
        <v>3</v>
      </c>
      <c r="M108" s="59"/>
      <c r="N108" s="59"/>
      <c r="O108" s="59"/>
      <c r="P108" s="60"/>
      <c r="Q108" s="60"/>
      <c r="R108" s="59"/>
      <c r="S108" s="59"/>
      <c r="T108" s="59">
        <v>10</v>
      </c>
      <c r="U108" s="64">
        <f t="shared" si="45"/>
        <v>40</v>
      </c>
      <c r="V108" s="27">
        <f t="shared" si="35"/>
        <v>1</v>
      </c>
      <c r="W108" s="61"/>
      <c r="X108" s="50"/>
    </row>
    <row r="109" spans="1:24" ht="13.5" x14ac:dyDescent="0.2">
      <c r="A109" s="91" t="s">
        <v>170</v>
      </c>
      <c r="B109" s="92">
        <f>B110+B111+B112+B115+B116+B117+B118+B113+B114</f>
        <v>245</v>
      </c>
      <c r="C109" s="92">
        <f>C110+C111+C112+C115+C116+C117+C118+C113+C114</f>
        <v>144</v>
      </c>
      <c r="D109" s="92">
        <f>D110+D111+D112+D115+D116+D117+D118+D113+D114</f>
        <v>15</v>
      </c>
      <c r="E109" s="92">
        <f>E110+E111+E112+E115+E116+E117+E118+E113+E114</f>
        <v>101</v>
      </c>
      <c r="F109" s="92">
        <f>F110+F111+F112+F115+F116+F117+F118+F113+F114</f>
        <v>184</v>
      </c>
      <c r="G109" s="25">
        <f t="shared" si="25"/>
        <v>0.75102040816326532</v>
      </c>
      <c r="H109" s="92">
        <f>H110+H111+H112+H115+H116+H117+H118+H113+H114</f>
        <v>183</v>
      </c>
      <c r="I109" s="40">
        <f t="shared" si="39"/>
        <v>0.99456521739130432</v>
      </c>
      <c r="J109" s="24">
        <f>L109+M109+N109+O109+P109+R109+T109+S109+Q109</f>
        <v>61</v>
      </c>
      <c r="K109" s="26">
        <f t="shared" si="36"/>
        <v>0.24897959183673468</v>
      </c>
      <c r="L109" s="93">
        <f>L110+L111+L112+L115+L116+L117+L118+L113+L114</f>
        <v>20</v>
      </c>
      <c r="M109" s="93">
        <f t="shared" ref="M109:T109" si="48">M110+M111+M112+M115+M116+M117+M118+M113+M114</f>
        <v>2</v>
      </c>
      <c r="N109" s="93">
        <f t="shared" si="48"/>
        <v>4</v>
      </c>
      <c r="O109" s="93">
        <f t="shared" si="48"/>
        <v>4</v>
      </c>
      <c r="P109" s="93">
        <f t="shared" si="48"/>
        <v>0</v>
      </c>
      <c r="Q109" s="93">
        <f t="shared" si="48"/>
        <v>3</v>
      </c>
      <c r="R109" s="93">
        <f t="shared" si="48"/>
        <v>14</v>
      </c>
      <c r="S109" s="93">
        <f t="shared" si="48"/>
        <v>1</v>
      </c>
      <c r="T109" s="93">
        <f t="shared" si="48"/>
        <v>13</v>
      </c>
      <c r="U109" s="64">
        <f t="shared" si="45"/>
        <v>245</v>
      </c>
      <c r="V109" s="27">
        <f t="shared" si="35"/>
        <v>1</v>
      </c>
      <c r="W109" s="93">
        <f>W110+W111+W112+W115+W116+W117+W118+W113+W114</f>
        <v>0</v>
      </c>
      <c r="X109" s="28">
        <f>W109/B109</f>
        <v>0</v>
      </c>
    </row>
    <row r="110" spans="1:24" ht="22.5" x14ac:dyDescent="0.2">
      <c r="A110" s="78" t="s">
        <v>171</v>
      </c>
      <c r="B110" s="74">
        <f t="shared" ref="B110:B118" si="49">C110+E110</f>
        <v>32</v>
      </c>
      <c r="C110" s="56" t="s">
        <v>64</v>
      </c>
      <c r="D110" s="56" t="s">
        <v>62</v>
      </c>
      <c r="E110" s="56" t="s">
        <v>72</v>
      </c>
      <c r="F110" s="66">
        <v>22</v>
      </c>
      <c r="G110" s="25">
        <f t="shared" si="25"/>
        <v>0.6875</v>
      </c>
      <c r="H110" s="66">
        <v>22</v>
      </c>
      <c r="I110" s="40">
        <f t="shared" si="39"/>
        <v>1</v>
      </c>
      <c r="J110" s="24">
        <f t="shared" ref="J110:J117" si="50">L110+M110+N110+O110+P110+R110+T110+S110+Q110</f>
        <v>10</v>
      </c>
      <c r="K110" s="26">
        <f t="shared" si="36"/>
        <v>0.3125</v>
      </c>
      <c r="L110" s="59">
        <v>1</v>
      </c>
      <c r="M110" s="59"/>
      <c r="N110" s="59"/>
      <c r="O110" s="59"/>
      <c r="P110" s="82"/>
      <c r="Q110" s="82">
        <v>2</v>
      </c>
      <c r="R110" s="59">
        <v>6</v>
      </c>
      <c r="S110" s="59"/>
      <c r="T110" s="59">
        <v>1</v>
      </c>
      <c r="U110" s="64">
        <f t="shared" si="45"/>
        <v>32</v>
      </c>
      <c r="V110" s="27">
        <f t="shared" si="35"/>
        <v>1</v>
      </c>
      <c r="W110" s="94"/>
      <c r="X110" s="95"/>
    </row>
    <row r="111" spans="1:24" x14ac:dyDescent="0.2">
      <c r="A111" s="78" t="s">
        <v>172</v>
      </c>
      <c r="B111" s="74">
        <f t="shared" si="49"/>
        <v>19</v>
      </c>
      <c r="C111" s="56" t="s">
        <v>48</v>
      </c>
      <c r="D111" s="56" t="s">
        <v>53</v>
      </c>
      <c r="E111" s="56" t="s">
        <v>56</v>
      </c>
      <c r="F111" s="66">
        <v>15</v>
      </c>
      <c r="G111" s="25">
        <f t="shared" si="25"/>
        <v>0.78947368421052633</v>
      </c>
      <c r="H111" s="66">
        <v>15</v>
      </c>
      <c r="I111" s="40">
        <f t="shared" si="39"/>
        <v>1</v>
      </c>
      <c r="J111" s="24">
        <f t="shared" si="50"/>
        <v>4</v>
      </c>
      <c r="K111" s="26">
        <f t="shared" si="36"/>
        <v>0.21052631578947367</v>
      </c>
      <c r="L111" s="59">
        <v>3</v>
      </c>
      <c r="M111" s="59"/>
      <c r="N111" s="59"/>
      <c r="O111" s="59"/>
      <c r="P111" s="59"/>
      <c r="Q111" s="59"/>
      <c r="R111" s="59"/>
      <c r="S111" s="59"/>
      <c r="T111" s="59">
        <v>1</v>
      </c>
      <c r="U111" s="64">
        <f t="shared" si="45"/>
        <v>19</v>
      </c>
      <c r="V111" s="27">
        <f t="shared" si="35"/>
        <v>1</v>
      </c>
      <c r="W111" s="94"/>
      <c r="X111" s="95"/>
    </row>
    <row r="112" spans="1:24" ht="22.5" x14ac:dyDescent="0.2">
      <c r="A112" s="78" t="s">
        <v>173</v>
      </c>
      <c r="B112" s="74">
        <f t="shared" si="49"/>
        <v>44</v>
      </c>
      <c r="C112" s="56" t="s">
        <v>50</v>
      </c>
      <c r="D112" s="56" t="s">
        <v>53</v>
      </c>
      <c r="E112" s="56" t="s">
        <v>55</v>
      </c>
      <c r="F112" s="66">
        <v>40</v>
      </c>
      <c r="G112" s="25">
        <f t="shared" si="25"/>
        <v>0.90909090909090906</v>
      </c>
      <c r="H112" s="66">
        <v>40</v>
      </c>
      <c r="I112" s="40">
        <f t="shared" si="39"/>
        <v>1</v>
      </c>
      <c r="J112" s="24">
        <f t="shared" si="50"/>
        <v>4</v>
      </c>
      <c r="K112" s="26">
        <f t="shared" si="36"/>
        <v>9.0909090909090912E-2</v>
      </c>
      <c r="L112" s="59">
        <v>1</v>
      </c>
      <c r="M112" s="59"/>
      <c r="N112" s="59"/>
      <c r="O112" s="59"/>
      <c r="P112" s="59"/>
      <c r="Q112" s="59"/>
      <c r="R112" s="59">
        <v>2</v>
      </c>
      <c r="S112" s="59">
        <v>1</v>
      </c>
      <c r="T112" s="59"/>
      <c r="U112" s="64">
        <f t="shared" si="45"/>
        <v>44</v>
      </c>
      <c r="V112" s="27">
        <f t="shared" si="35"/>
        <v>1</v>
      </c>
      <c r="W112" s="94"/>
      <c r="X112" s="95"/>
    </row>
    <row r="113" spans="1:24" ht="22.5" x14ac:dyDescent="0.2">
      <c r="A113" s="78" t="s">
        <v>174</v>
      </c>
      <c r="B113" s="74">
        <f t="shared" si="49"/>
        <v>25</v>
      </c>
      <c r="C113" s="56" t="s">
        <v>64</v>
      </c>
      <c r="D113" s="56" t="s">
        <v>53</v>
      </c>
      <c r="E113" s="56" t="s">
        <v>45</v>
      </c>
      <c r="F113" s="66">
        <v>20</v>
      </c>
      <c r="G113" s="25">
        <f t="shared" si="25"/>
        <v>0.8</v>
      </c>
      <c r="H113" s="66">
        <v>20</v>
      </c>
      <c r="I113" s="40">
        <f t="shared" si="39"/>
        <v>1</v>
      </c>
      <c r="J113" s="24">
        <f t="shared" si="50"/>
        <v>5</v>
      </c>
      <c r="K113" s="26">
        <f t="shared" si="36"/>
        <v>0.2</v>
      </c>
      <c r="L113" s="59">
        <v>2</v>
      </c>
      <c r="M113" s="59"/>
      <c r="N113" s="59"/>
      <c r="O113" s="59"/>
      <c r="P113" s="59"/>
      <c r="Q113" s="59"/>
      <c r="R113" s="59">
        <v>3</v>
      </c>
      <c r="S113" s="59"/>
      <c r="T113" s="59"/>
      <c r="U113" s="64">
        <f t="shared" si="45"/>
        <v>25</v>
      </c>
      <c r="V113" s="27">
        <f t="shared" si="35"/>
        <v>1</v>
      </c>
      <c r="W113" s="94"/>
      <c r="X113" s="95"/>
    </row>
    <row r="114" spans="1:24" x14ac:dyDescent="0.2">
      <c r="A114" s="96" t="s">
        <v>175</v>
      </c>
      <c r="B114" s="74">
        <f t="shared" si="49"/>
        <v>13</v>
      </c>
      <c r="C114" s="56" t="s">
        <v>86</v>
      </c>
      <c r="D114" s="56"/>
      <c r="E114" s="56" t="s">
        <v>46</v>
      </c>
      <c r="F114" s="66">
        <v>13</v>
      </c>
      <c r="G114" s="75">
        <f t="shared" si="25"/>
        <v>1</v>
      </c>
      <c r="H114" s="58">
        <v>13</v>
      </c>
      <c r="I114" s="40">
        <f t="shared" si="39"/>
        <v>1</v>
      </c>
      <c r="J114" s="24">
        <f t="shared" si="50"/>
        <v>0</v>
      </c>
      <c r="K114" s="26">
        <f t="shared" si="36"/>
        <v>0</v>
      </c>
      <c r="L114" s="59"/>
      <c r="M114" s="59"/>
      <c r="N114" s="59"/>
      <c r="O114" s="59"/>
      <c r="P114" s="59"/>
      <c r="Q114" s="59"/>
      <c r="R114" s="59"/>
      <c r="S114" s="59"/>
      <c r="T114" s="59"/>
      <c r="U114" s="64">
        <f t="shared" si="45"/>
        <v>13</v>
      </c>
      <c r="V114" s="27">
        <f t="shared" si="35"/>
        <v>1</v>
      </c>
      <c r="W114" s="94"/>
      <c r="X114" s="95"/>
    </row>
    <row r="115" spans="1:24" ht="22.5" x14ac:dyDescent="0.2">
      <c r="A115" s="67" t="s">
        <v>176</v>
      </c>
      <c r="B115" s="54">
        <f t="shared" si="49"/>
        <v>27</v>
      </c>
      <c r="C115" s="55" t="s">
        <v>59</v>
      </c>
      <c r="D115" s="55" t="s">
        <v>62</v>
      </c>
      <c r="E115" s="56" t="s">
        <v>80</v>
      </c>
      <c r="F115" s="57">
        <v>13</v>
      </c>
      <c r="G115" s="25">
        <f t="shared" ref="G115:G120" si="51">F115/B115</f>
        <v>0.48148148148148145</v>
      </c>
      <c r="H115" s="66">
        <v>13</v>
      </c>
      <c r="I115" s="40">
        <f t="shared" si="39"/>
        <v>1</v>
      </c>
      <c r="J115" s="24">
        <f t="shared" si="50"/>
        <v>14</v>
      </c>
      <c r="K115" s="26">
        <f t="shared" si="36"/>
        <v>0.51851851851851849</v>
      </c>
      <c r="L115" s="59">
        <v>6</v>
      </c>
      <c r="M115" s="59">
        <v>1</v>
      </c>
      <c r="N115" s="59"/>
      <c r="O115" s="59">
        <v>2</v>
      </c>
      <c r="P115" s="59"/>
      <c r="Q115" s="59">
        <v>1</v>
      </c>
      <c r="R115" s="59">
        <v>2</v>
      </c>
      <c r="S115" s="59"/>
      <c r="T115" s="59">
        <v>2</v>
      </c>
      <c r="U115" s="64">
        <f t="shared" si="45"/>
        <v>27</v>
      </c>
      <c r="V115" s="27">
        <f t="shared" si="35"/>
        <v>1</v>
      </c>
      <c r="W115" s="94"/>
      <c r="X115" s="95"/>
    </row>
    <row r="116" spans="1:24" ht="22.5" x14ac:dyDescent="0.2">
      <c r="A116" s="67" t="s">
        <v>151</v>
      </c>
      <c r="B116" s="54">
        <f t="shared" si="49"/>
        <v>29</v>
      </c>
      <c r="C116" s="55" t="s">
        <v>67</v>
      </c>
      <c r="D116" s="55" t="s">
        <v>62</v>
      </c>
      <c r="E116" s="56" t="s">
        <v>80</v>
      </c>
      <c r="F116" s="57">
        <v>26</v>
      </c>
      <c r="G116" s="25">
        <f t="shared" si="51"/>
        <v>0.89655172413793105</v>
      </c>
      <c r="H116" s="66">
        <v>26</v>
      </c>
      <c r="I116" s="40">
        <f t="shared" si="39"/>
        <v>1</v>
      </c>
      <c r="J116" s="24">
        <f t="shared" si="50"/>
        <v>3</v>
      </c>
      <c r="K116" s="26">
        <f t="shared" si="36"/>
        <v>0.10344827586206896</v>
      </c>
      <c r="L116" s="59">
        <v>1</v>
      </c>
      <c r="M116" s="59"/>
      <c r="N116" s="59"/>
      <c r="O116" s="59"/>
      <c r="P116" s="59"/>
      <c r="Q116" s="59"/>
      <c r="R116" s="59">
        <v>1</v>
      </c>
      <c r="S116" s="59"/>
      <c r="T116" s="59">
        <v>1</v>
      </c>
      <c r="U116" s="64">
        <f t="shared" si="45"/>
        <v>29</v>
      </c>
      <c r="V116" s="27">
        <f t="shared" si="35"/>
        <v>1</v>
      </c>
      <c r="W116" s="94"/>
      <c r="X116" s="95"/>
    </row>
    <row r="117" spans="1:24" ht="45" x14ac:dyDescent="0.2">
      <c r="A117" s="97" t="s">
        <v>177</v>
      </c>
      <c r="B117" s="74">
        <f t="shared" si="49"/>
        <v>23</v>
      </c>
      <c r="C117" s="56" t="s">
        <v>45</v>
      </c>
      <c r="D117" s="55"/>
      <c r="E117" s="56" t="s">
        <v>103</v>
      </c>
      <c r="F117" s="57">
        <v>16</v>
      </c>
      <c r="G117" s="25">
        <f t="shared" si="51"/>
        <v>0.69565217391304346</v>
      </c>
      <c r="H117" s="66">
        <v>16</v>
      </c>
      <c r="I117" s="40">
        <f t="shared" si="39"/>
        <v>1</v>
      </c>
      <c r="J117" s="24">
        <f t="shared" si="50"/>
        <v>7</v>
      </c>
      <c r="K117" s="26">
        <f t="shared" si="36"/>
        <v>0.30434782608695654</v>
      </c>
      <c r="L117" s="59">
        <v>4</v>
      </c>
      <c r="M117" s="59"/>
      <c r="N117" s="59"/>
      <c r="O117" s="59"/>
      <c r="P117" s="59"/>
      <c r="Q117" s="59"/>
      <c r="R117" s="59"/>
      <c r="S117" s="59"/>
      <c r="T117" s="59">
        <v>3</v>
      </c>
      <c r="U117" s="64">
        <f t="shared" si="45"/>
        <v>23</v>
      </c>
      <c r="V117" s="27">
        <f t="shared" si="35"/>
        <v>1</v>
      </c>
      <c r="W117" s="94"/>
      <c r="X117" s="95"/>
    </row>
    <row r="118" spans="1:24" x14ac:dyDescent="0.2">
      <c r="A118" s="97" t="s">
        <v>178</v>
      </c>
      <c r="B118" s="74">
        <f t="shared" si="49"/>
        <v>33</v>
      </c>
      <c r="C118" s="56" t="s">
        <v>55</v>
      </c>
      <c r="D118" s="55"/>
      <c r="E118" s="56" t="s">
        <v>90</v>
      </c>
      <c r="F118" s="57">
        <v>19</v>
      </c>
      <c r="G118" s="25">
        <f t="shared" si="51"/>
        <v>0.5757575757575758</v>
      </c>
      <c r="H118" s="66">
        <v>18</v>
      </c>
      <c r="I118" s="40">
        <f t="shared" si="39"/>
        <v>0.94736842105263153</v>
      </c>
      <c r="J118" s="24">
        <f t="shared" si="34"/>
        <v>14</v>
      </c>
      <c r="K118" s="26">
        <f t="shared" si="36"/>
        <v>0.42424242424242425</v>
      </c>
      <c r="L118" s="59">
        <v>2</v>
      </c>
      <c r="M118" s="59">
        <v>1</v>
      </c>
      <c r="N118" s="59">
        <v>4</v>
      </c>
      <c r="O118" s="59">
        <v>2</v>
      </c>
      <c r="P118" s="59"/>
      <c r="Q118" s="59"/>
      <c r="R118" s="59"/>
      <c r="S118" s="59"/>
      <c r="T118" s="59">
        <v>5</v>
      </c>
      <c r="U118" s="64">
        <f t="shared" si="45"/>
        <v>33</v>
      </c>
      <c r="V118" s="27">
        <f t="shared" si="35"/>
        <v>1</v>
      </c>
      <c r="W118" s="94"/>
      <c r="X118" s="95"/>
    </row>
    <row r="119" spans="1:24" ht="13.5" x14ac:dyDescent="0.2">
      <c r="A119" s="79" t="s">
        <v>179</v>
      </c>
      <c r="B119" s="77">
        <f>B120</f>
        <v>93</v>
      </c>
      <c r="C119" s="77" t="str">
        <f>C120</f>
        <v>59</v>
      </c>
      <c r="D119" s="65" t="str">
        <f>D120</f>
        <v>5</v>
      </c>
      <c r="E119" s="77" t="str">
        <f>E120</f>
        <v>34</v>
      </c>
      <c r="F119" s="65">
        <f>F120</f>
        <v>65</v>
      </c>
      <c r="G119" s="25">
        <f t="shared" si="51"/>
        <v>0.69892473118279574</v>
      </c>
      <c r="H119" s="77">
        <f>H120</f>
        <v>65</v>
      </c>
      <c r="I119" s="40">
        <f t="shared" si="39"/>
        <v>1</v>
      </c>
      <c r="J119" s="24">
        <f>L119+M119+N119+O119+P119+R119+T119+S119+Q119</f>
        <v>28</v>
      </c>
      <c r="K119" s="26">
        <f t="shared" si="36"/>
        <v>0.30107526881720431</v>
      </c>
      <c r="L119" s="65">
        <f t="shared" ref="L119:T119" si="52">L120</f>
        <v>2</v>
      </c>
      <c r="M119" s="65">
        <f t="shared" si="52"/>
        <v>3</v>
      </c>
      <c r="N119" s="65">
        <f t="shared" si="52"/>
        <v>0</v>
      </c>
      <c r="O119" s="65">
        <f t="shared" si="52"/>
        <v>1</v>
      </c>
      <c r="P119" s="65">
        <f t="shared" si="52"/>
        <v>0</v>
      </c>
      <c r="Q119" s="65">
        <f t="shared" si="52"/>
        <v>1</v>
      </c>
      <c r="R119" s="65">
        <f t="shared" si="52"/>
        <v>0</v>
      </c>
      <c r="S119" s="65">
        <f t="shared" si="52"/>
        <v>0</v>
      </c>
      <c r="T119" s="65">
        <f t="shared" si="52"/>
        <v>21</v>
      </c>
      <c r="U119" s="64">
        <f t="shared" si="45"/>
        <v>93</v>
      </c>
      <c r="V119" s="27">
        <f t="shared" si="35"/>
        <v>1</v>
      </c>
      <c r="W119" s="65">
        <f>W120</f>
        <v>0</v>
      </c>
      <c r="X119" s="28">
        <f>W119/B119</f>
        <v>0</v>
      </c>
    </row>
    <row r="120" spans="1:24" x14ac:dyDescent="0.2">
      <c r="A120" s="78" t="s">
        <v>180</v>
      </c>
      <c r="B120" s="74">
        <f>C120+E120</f>
        <v>93</v>
      </c>
      <c r="C120" s="56" t="s">
        <v>158</v>
      </c>
      <c r="D120" s="55" t="s">
        <v>56</v>
      </c>
      <c r="E120" s="56" t="s">
        <v>181</v>
      </c>
      <c r="F120" s="57">
        <v>65</v>
      </c>
      <c r="G120" s="25">
        <f t="shared" si="51"/>
        <v>0.69892473118279574</v>
      </c>
      <c r="H120" s="58">
        <v>65</v>
      </c>
      <c r="I120" s="40">
        <f t="shared" si="39"/>
        <v>1</v>
      </c>
      <c r="J120" s="24">
        <f>L120+M120+N120+O120+P120+R120+T120+S120+Q120</f>
        <v>28</v>
      </c>
      <c r="K120" s="26">
        <f t="shared" si="36"/>
        <v>0.30107526881720431</v>
      </c>
      <c r="L120" s="59">
        <v>2</v>
      </c>
      <c r="M120" s="59">
        <v>3</v>
      </c>
      <c r="N120" s="59"/>
      <c r="O120" s="59">
        <v>1</v>
      </c>
      <c r="P120" s="82"/>
      <c r="Q120" s="82">
        <v>1</v>
      </c>
      <c r="R120" s="59"/>
      <c r="S120" s="59"/>
      <c r="T120" s="59">
        <v>21</v>
      </c>
      <c r="U120" s="64">
        <f t="shared" si="45"/>
        <v>93</v>
      </c>
      <c r="V120" s="27">
        <f t="shared" si="35"/>
        <v>1</v>
      </c>
      <c r="W120" s="61"/>
      <c r="X120" s="28"/>
    </row>
    <row r="121" spans="1:24" s="114" customFormat="1" x14ac:dyDescent="0.2">
      <c r="A121" s="98"/>
      <c r="B121" s="99"/>
      <c r="C121" s="100"/>
      <c r="D121" s="101"/>
      <c r="E121" s="100"/>
      <c r="F121" s="102"/>
      <c r="G121" s="103"/>
      <c r="H121" s="104"/>
      <c r="I121" s="105"/>
      <c r="J121" s="106"/>
      <c r="K121" s="107"/>
      <c r="L121" s="108"/>
      <c r="M121" s="108"/>
      <c r="N121" s="108"/>
      <c r="O121" s="108"/>
      <c r="P121" s="109"/>
      <c r="Q121" s="109"/>
      <c r="R121" s="108"/>
      <c r="S121" s="108"/>
      <c r="T121" s="108"/>
      <c r="U121" s="110"/>
      <c r="V121" s="111"/>
      <c r="W121" s="112"/>
      <c r="X121" s="113"/>
    </row>
    <row r="122" spans="1:24" s="114" customFormat="1" x14ac:dyDescent="0.2">
      <c r="A122" s="98"/>
      <c r="B122" s="99"/>
      <c r="C122" s="100"/>
      <c r="D122" s="101"/>
      <c r="E122" s="100"/>
      <c r="F122" s="102"/>
      <c r="G122" s="103"/>
      <c r="H122" s="104"/>
      <c r="I122" s="105"/>
      <c r="J122" s="106"/>
      <c r="K122" s="107"/>
      <c r="L122" s="108"/>
      <c r="M122" s="108"/>
      <c r="N122" s="108"/>
      <c r="O122" s="108"/>
      <c r="P122" s="109"/>
      <c r="Q122" s="109"/>
      <c r="R122" s="108"/>
      <c r="S122" s="108"/>
      <c r="T122" s="108"/>
      <c r="U122" s="110"/>
      <c r="V122" s="111"/>
      <c r="W122" s="112"/>
      <c r="X122" s="113"/>
    </row>
    <row r="123" spans="1:24" s="114" customFormat="1" x14ac:dyDescent="0.2">
      <c r="A123" s="98"/>
      <c r="B123" s="99"/>
      <c r="C123" s="100"/>
      <c r="D123" s="101"/>
      <c r="E123" s="100"/>
      <c r="F123" s="102"/>
      <c r="G123" s="103"/>
      <c r="H123" s="104"/>
      <c r="I123" s="105"/>
      <c r="J123" s="106"/>
      <c r="K123" s="107"/>
      <c r="L123" s="108"/>
      <c r="M123" s="108"/>
      <c r="N123" s="108"/>
      <c r="O123" s="108"/>
      <c r="P123" s="109"/>
      <c r="Q123" s="109"/>
      <c r="R123" s="108"/>
      <c r="S123" s="108"/>
      <c r="T123" s="108"/>
      <c r="U123" s="110"/>
      <c r="V123" s="111"/>
      <c r="W123" s="112"/>
      <c r="X123" s="113"/>
    </row>
    <row r="124" spans="1:24" s="114" customFormat="1" x14ac:dyDescent="0.2">
      <c r="A124" s="98"/>
      <c r="B124" s="99"/>
      <c r="C124" s="100"/>
      <c r="D124" s="101"/>
      <c r="E124" s="100"/>
      <c r="F124" s="102"/>
      <c r="G124" s="103"/>
      <c r="H124" s="104"/>
      <c r="I124" s="105"/>
      <c r="J124" s="106"/>
      <c r="K124" s="107"/>
      <c r="L124" s="108"/>
      <c r="M124" s="108"/>
      <c r="N124" s="108"/>
      <c r="O124" s="108"/>
      <c r="P124" s="109"/>
      <c r="Q124" s="109"/>
      <c r="R124" s="108"/>
      <c r="S124" s="108"/>
      <c r="T124" s="108"/>
      <c r="U124" s="110"/>
      <c r="V124" s="111"/>
      <c r="W124" s="112"/>
      <c r="X124" s="113"/>
    </row>
    <row r="125" spans="1:24" s="114" customFormat="1" x14ac:dyDescent="0.2">
      <c r="A125" s="98"/>
      <c r="B125" s="99"/>
      <c r="C125" s="100"/>
      <c r="D125" s="101"/>
      <c r="E125" s="100"/>
      <c r="F125" s="102"/>
      <c r="G125" s="103"/>
      <c r="H125" s="104"/>
      <c r="I125" s="105"/>
      <c r="J125" s="106"/>
      <c r="K125" s="107"/>
      <c r="L125" s="108"/>
      <c r="M125" s="108"/>
      <c r="N125" s="108"/>
      <c r="O125" s="108"/>
      <c r="P125" s="109"/>
      <c r="Q125" s="109"/>
      <c r="R125" s="108"/>
      <c r="S125" s="108"/>
      <c r="T125" s="108"/>
      <c r="U125" s="110"/>
      <c r="V125" s="111"/>
      <c r="W125" s="112"/>
      <c r="X125" s="113"/>
    </row>
    <row r="126" spans="1:24" s="114" customFormat="1" x14ac:dyDescent="0.2">
      <c r="A126" s="98"/>
      <c r="B126" s="99"/>
      <c r="C126" s="100"/>
      <c r="D126" s="101"/>
      <c r="E126" s="100"/>
      <c r="F126" s="102"/>
      <c r="G126" s="103"/>
      <c r="H126" s="104"/>
      <c r="I126" s="105"/>
      <c r="J126" s="106"/>
      <c r="K126" s="107"/>
      <c r="L126" s="108"/>
      <c r="M126" s="108"/>
      <c r="N126" s="108"/>
      <c r="O126" s="108"/>
      <c r="P126" s="109"/>
      <c r="Q126" s="109"/>
      <c r="R126" s="108"/>
      <c r="S126" s="108"/>
      <c r="T126" s="108"/>
      <c r="U126" s="110"/>
      <c r="V126" s="111"/>
      <c r="W126" s="112"/>
      <c r="X126" s="113"/>
    </row>
    <row r="127" spans="1:24" s="114" customFormat="1" x14ac:dyDescent="0.2">
      <c r="A127" s="98"/>
      <c r="B127" s="99"/>
      <c r="C127" s="100"/>
      <c r="D127" s="101"/>
      <c r="E127" s="100"/>
      <c r="F127" s="102"/>
      <c r="G127" s="103"/>
      <c r="H127" s="104"/>
      <c r="I127" s="105"/>
      <c r="J127" s="106"/>
      <c r="K127" s="107"/>
      <c r="L127" s="108"/>
      <c r="M127" s="108"/>
      <c r="N127" s="108"/>
      <c r="O127" s="108"/>
      <c r="P127" s="109"/>
      <c r="Q127" s="109"/>
      <c r="R127" s="108"/>
      <c r="S127" s="108"/>
      <c r="T127" s="108"/>
      <c r="U127" s="110"/>
      <c r="V127" s="111"/>
      <c r="W127" s="112"/>
      <c r="X127" s="113"/>
    </row>
    <row r="128" spans="1:24" s="114" customFormat="1" x14ac:dyDescent="0.2">
      <c r="A128" s="98"/>
      <c r="B128" s="99"/>
      <c r="C128" s="100"/>
      <c r="D128" s="101"/>
      <c r="E128" s="100"/>
      <c r="F128" s="102"/>
      <c r="G128" s="103"/>
      <c r="H128" s="104"/>
      <c r="I128" s="105"/>
      <c r="J128" s="106"/>
      <c r="K128" s="107"/>
      <c r="L128" s="108"/>
      <c r="M128" s="108"/>
      <c r="N128" s="108"/>
      <c r="O128" s="108"/>
      <c r="P128" s="109"/>
      <c r="Q128" s="109"/>
      <c r="R128" s="108"/>
      <c r="S128" s="108"/>
      <c r="T128" s="108"/>
      <c r="U128" s="110"/>
      <c r="V128" s="111"/>
      <c r="W128" s="112"/>
      <c r="X128" s="113"/>
    </row>
    <row r="129" spans="1:24" s="114" customFormat="1" x14ac:dyDescent="0.2">
      <c r="A129" s="98"/>
      <c r="B129" s="99"/>
      <c r="C129" s="100"/>
      <c r="D129" s="101"/>
      <c r="E129" s="100"/>
      <c r="F129" s="102"/>
      <c r="G129" s="103"/>
      <c r="H129" s="104"/>
      <c r="I129" s="105"/>
      <c r="J129" s="106"/>
      <c r="K129" s="107"/>
      <c r="L129" s="108"/>
      <c r="M129" s="108"/>
      <c r="N129" s="108"/>
      <c r="O129" s="108"/>
      <c r="P129" s="109"/>
      <c r="Q129" s="109"/>
      <c r="R129" s="108"/>
      <c r="S129" s="108"/>
      <c r="T129" s="108"/>
      <c r="U129" s="110"/>
      <c r="V129" s="111"/>
      <c r="W129" s="112"/>
      <c r="X129" s="113"/>
    </row>
    <row r="130" spans="1:24" s="114" customFormat="1" x14ac:dyDescent="0.2">
      <c r="A130" s="98"/>
      <c r="B130" s="99"/>
      <c r="C130" s="100"/>
      <c r="D130" s="101"/>
      <c r="E130" s="100"/>
      <c r="F130" s="102"/>
      <c r="G130" s="103"/>
      <c r="H130" s="104"/>
      <c r="I130" s="105"/>
      <c r="J130" s="106"/>
      <c r="K130" s="107"/>
      <c r="L130" s="108"/>
      <c r="M130" s="108"/>
      <c r="N130" s="108"/>
      <c r="O130" s="108"/>
      <c r="P130" s="109"/>
      <c r="Q130" s="109"/>
      <c r="R130" s="108"/>
      <c r="S130" s="108"/>
      <c r="T130" s="108"/>
      <c r="U130" s="110"/>
      <c r="V130" s="111"/>
      <c r="W130" s="112"/>
      <c r="X130" s="113"/>
    </row>
    <row r="131" spans="1:24" ht="31.5" x14ac:dyDescent="0.2">
      <c r="A131" s="115"/>
      <c r="B131" s="116"/>
      <c r="C131" s="117" t="s">
        <v>182</v>
      </c>
      <c r="D131" s="117"/>
      <c r="E131" s="117"/>
      <c r="F131" s="117"/>
      <c r="G131" s="117"/>
      <c r="H131" s="118"/>
      <c r="I131" s="117"/>
      <c r="J131" s="117"/>
      <c r="K131" s="117"/>
      <c r="L131" s="117"/>
      <c r="M131" s="117"/>
      <c r="N131" s="117"/>
      <c r="O131" s="117"/>
      <c r="P131" s="117"/>
      <c r="Q131" s="117"/>
      <c r="R131" s="117"/>
      <c r="S131" s="117"/>
      <c r="T131" s="117"/>
      <c r="U131" s="119"/>
      <c r="V131" s="120"/>
      <c r="W131" s="121"/>
      <c r="X131" s="122"/>
    </row>
    <row r="132" spans="1:24" ht="12.75" customHeight="1" x14ac:dyDescent="0.2">
      <c r="A132" s="236" t="s">
        <v>3</v>
      </c>
      <c r="B132" s="237" t="s">
        <v>4</v>
      </c>
      <c r="C132" s="238" t="s">
        <v>5</v>
      </c>
      <c r="D132" s="239"/>
      <c r="E132" s="240"/>
      <c r="F132" s="241" t="s">
        <v>6</v>
      </c>
      <c r="G132" s="242"/>
      <c r="H132" s="242"/>
      <c r="I132" s="243"/>
      <c r="J132" s="244" t="s">
        <v>7</v>
      </c>
      <c r="K132" s="244"/>
      <c r="L132" s="244"/>
      <c r="M132" s="244"/>
      <c r="N132" s="244"/>
      <c r="O132" s="244"/>
      <c r="P132" s="244"/>
      <c r="Q132" s="244"/>
      <c r="R132" s="244"/>
      <c r="S132" s="244"/>
      <c r="T132" s="244"/>
      <c r="U132" s="245" t="s">
        <v>8</v>
      </c>
      <c r="V132" s="246" t="s">
        <v>183</v>
      </c>
      <c r="W132" s="247" t="s">
        <v>10</v>
      </c>
      <c r="X132" s="247" t="s">
        <v>11</v>
      </c>
    </row>
    <row r="133" spans="1:24" ht="33.75" customHeight="1" x14ac:dyDescent="0.2">
      <c r="A133" s="236"/>
      <c r="B133" s="237"/>
      <c r="C133" s="249" t="s">
        <v>12</v>
      </c>
      <c r="D133" s="249"/>
      <c r="E133" s="11" t="s">
        <v>13</v>
      </c>
      <c r="F133" s="250" t="s">
        <v>14</v>
      </c>
      <c r="G133" s="251"/>
      <c r="H133" s="251"/>
      <c r="I133" s="252"/>
      <c r="J133" s="244"/>
      <c r="K133" s="244"/>
      <c r="L133" s="244"/>
      <c r="M133" s="244"/>
      <c r="N133" s="244"/>
      <c r="O133" s="244"/>
      <c r="P133" s="244"/>
      <c r="Q133" s="244"/>
      <c r="R133" s="244"/>
      <c r="S133" s="244"/>
      <c r="T133" s="244"/>
      <c r="U133" s="245"/>
      <c r="V133" s="246"/>
      <c r="W133" s="247"/>
      <c r="X133" s="247"/>
    </row>
    <row r="134" spans="1:24" ht="23.25" customHeight="1" x14ac:dyDescent="0.2">
      <c r="A134" s="236"/>
      <c r="B134" s="237"/>
      <c r="C134" s="249" t="s">
        <v>14</v>
      </c>
      <c r="D134" s="12" t="s">
        <v>15</v>
      </c>
      <c r="E134" s="256" t="s">
        <v>14</v>
      </c>
      <c r="F134" s="253"/>
      <c r="G134" s="254"/>
      <c r="H134" s="254"/>
      <c r="I134" s="255"/>
      <c r="J134" s="248" t="s">
        <v>14</v>
      </c>
      <c r="K134" s="248"/>
      <c r="L134" s="273" t="s">
        <v>16</v>
      </c>
      <c r="M134" s="273"/>
      <c r="N134" s="273"/>
      <c r="O134" s="273"/>
      <c r="P134" s="274"/>
      <c r="Q134" s="262" t="s">
        <v>17</v>
      </c>
      <c r="R134" s="263"/>
      <c r="S134" s="264"/>
      <c r="T134" s="265" t="s">
        <v>18</v>
      </c>
      <c r="U134" s="245"/>
      <c r="V134" s="270" t="s">
        <v>184</v>
      </c>
      <c r="W134" s="247"/>
      <c r="X134" s="247"/>
    </row>
    <row r="135" spans="1:24" ht="22.5" customHeight="1" x14ac:dyDescent="0.2">
      <c r="A135" s="236"/>
      <c r="B135" s="237"/>
      <c r="C135" s="249"/>
      <c r="D135" s="275" t="s">
        <v>20</v>
      </c>
      <c r="E135" s="256"/>
      <c r="F135" s="248" t="s">
        <v>21</v>
      </c>
      <c r="G135" s="259" t="s">
        <v>9</v>
      </c>
      <c r="H135" s="261" t="s">
        <v>22</v>
      </c>
      <c r="I135" s="261"/>
      <c r="J135" s="248" t="s">
        <v>21</v>
      </c>
      <c r="K135" s="259" t="s">
        <v>9</v>
      </c>
      <c r="L135" s="268" t="s">
        <v>23</v>
      </c>
      <c r="M135" s="268" t="s">
        <v>24</v>
      </c>
      <c r="N135" s="268" t="s">
        <v>25</v>
      </c>
      <c r="O135" s="268" t="s">
        <v>26</v>
      </c>
      <c r="P135" s="269" t="s">
        <v>27</v>
      </c>
      <c r="Q135" s="268" t="s">
        <v>28</v>
      </c>
      <c r="R135" s="265" t="s">
        <v>29</v>
      </c>
      <c r="S135" s="265" t="s">
        <v>30</v>
      </c>
      <c r="T135" s="266"/>
      <c r="U135" s="245"/>
      <c r="V135" s="271"/>
      <c r="W135" s="247"/>
      <c r="X135" s="247"/>
    </row>
    <row r="136" spans="1:24" ht="20.25" customHeight="1" x14ac:dyDescent="0.2">
      <c r="A136" s="236"/>
      <c r="B136" s="237"/>
      <c r="C136" s="249"/>
      <c r="D136" s="275"/>
      <c r="E136" s="256"/>
      <c r="F136" s="248"/>
      <c r="G136" s="260"/>
      <c r="H136" s="257" t="s">
        <v>31</v>
      </c>
      <c r="I136" s="258"/>
      <c r="J136" s="248"/>
      <c r="K136" s="260"/>
      <c r="L136" s="268"/>
      <c r="M136" s="268"/>
      <c r="N136" s="268"/>
      <c r="O136" s="268"/>
      <c r="P136" s="269"/>
      <c r="Q136" s="268"/>
      <c r="R136" s="266"/>
      <c r="S136" s="266"/>
      <c r="T136" s="266"/>
      <c r="U136" s="245"/>
      <c r="V136" s="271"/>
      <c r="W136" s="247"/>
      <c r="X136" s="247"/>
    </row>
    <row r="137" spans="1:24" ht="19.5" customHeight="1" x14ac:dyDescent="0.2">
      <c r="A137" s="236"/>
      <c r="B137" s="237"/>
      <c r="C137" s="249"/>
      <c r="D137" s="275"/>
      <c r="E137" s="256"/>
      <c r="F137" s="248"/>
      <c r="G137" s="13" t="s">
        <v>32</v>
      </c>
      <c r="H137" s="14" t="s">
        <v>33</v>
      </c>
      <c r="I137" s="15" t="s">
        <v>32</v>
      </c>
      <c r="J137" s="248"/>
      <c r="K137" s="16" t="s">
        <v>34</v>
      </c>
      <c r="L137" s="268"/>
      <c r="M137" s="268"/>
      <c r="N137" s="268"/>
      <c r="O137" s="268"/>
      <c r="P137" s="269"/>
      <c r="Q137" s="268"/>
      <c r="R137" s="267"/>
      <c r="S137" s="267"/>
      <c r="T137" s="267"/>
      <c r="U137" s="245"/>
      <c r="V137" s="272"/>
      <c r="W137" s="247"/>
      <c r="X137" s="247"/>
    </row>
    <row r="138" spans="1:24" x14ac:dyDescent="0.2">
      <c r="A138" s="17" t="s">
        <v>35</v>
      </c>
      <c r="B138" s="18">
        <v>1</v>
      </c>
      <c r="C138" s="18">
        <v>2</v>
      </c>
      <c r="D138" s="19">
        <v>3</v>
      </c>
      <c r="E138" s="20">
        <v>4</v>
      </c>
      <c r="F138" s="18">
        <v>5</v>
      </c>
      <c r="G138" s="19">
        <v>6</v>
      </c>
      <c r="H138" s="21">
        <v>7</v>
      </c>
      <c r="I138" s="18">
        <v>8</v>
      </c>
      <c r="J138" s="19">
        <v>9</v>
      </c>
      <c r="K138" s="22">
        <v>10</v>
      </c>
      <c r="L138" s="18">
        <v>11</v>
      </c>
      <c r="M138" s="19">
        <v>12</v>
      </c>
      <c r="N138" s="22">
        <v>13</v>
      </c>
      <c r="O138" s="18">
        <v>14</v>
      </c>
      <c r="P138" s="19">
        <v>15</v>
      </c>
      <c r="Q138" s="22">
        <v>16</v>
      </c>
      <c r="R138" s="18">
        <v>17</v>
      </c>
      <c r="S138" s="19">
        <v>18</v>
      </c>
      <c r="T138" s="22">
        <v>19</v>
      </c>
      <c r="U138" s="18">
        <v>20</v>
      </c>
      <c r="V138" s="19">
        <v>21</v>
      </c>
      <c r="W138" s="22">
        <v>22</v>
      </c>
      <c r="X138" s="18">
        <v>23</v>
      </c>
    </row>
    <row r="139" spans="1:24" ht="13.5" x14ac:dyDescent="0.2">
      <c r="A139" s="123" t="s">
        <v>185</v>
      </c>
      <c r="B139" s="124">
        <f>B140+B141+B142+B143+B145+B146+B147+B148+B149+B150+B151+B144+B152</f>
        <v>138</v>
      </c>
      <c r="C139" s="124">
        <f>C140+C141+C142+C143+C145+C146+C147+C148+C149+C150+C151+C144+C152</f>
        <v>109</v>
      </c>
      <c r="D139" s="124">
        <f>D140+D141+D142+D143+D145+D146+D147+D148+D149+D150+D151+D144+D152</f>
        <v>0</v>
      </c>
      <c r="E139" s="125">
        <f>E140+E141+E142+E143+E145+E146+E147+E148+E149+E150+E151+E144+E152</f>
        <v>29</v>
      </c>
      <c r="F139" s="124">
        <f>F140+F141+F142+F143+F145+F146+F147+F148+F149+F150+F151+F144+F152</f>
        <v>112</v>
      </c>
      <c r="G139" s="126">
        <f>F139/B139</f>
        <v>0.81159420289855078</v>
      </c>
      <c r="H139" s="125">
        <f>H140+H141+H142+H143+H145+H146+H147+H148+H149+H150+H151+H144+H152</f>
        <v>103</v>
      </c>
      <c r="I139" s="25">
        <f>H139/F139</f>
        <v>0.9196428571428571</v>
      </c>
      <c r="J139" s="24">
        <f>L139+M139+N139+O139+P139+R139+T139+S139</f>
        <v>26</v>
      </c>
      <c r="K139" s="26">
        <f>J139/B139</f>
        <v>0.18840579710144928</v>
      </c>
      <c r="L139" s="124">
        <f t="shared" ref="L139:T139" si="53">L140+L141+L142+L143+L145+L146+L147+L148+L149+L150+L151+L144+L152</f>
        <v>10</v>
      </c>
      <c r="M139" s="124">
        <f t="shared" si="53"/>
        <v>1</v>
      </c>
      <c r="N139" s="124">
        <f t="shared" si="53"/>
        <v>0</v>
      </c>
      <c r="O139" s="124">
        <f t="shared" si="53"/>
        <v>0</v>
      </c>
      <c r="P139" s="124">
        <f t="shared" si="53"/>
        <v>0</v>
      </c>
      <c r="Q139" s="124">
        <f t="shared" si="53"/>
        <v>0</v>
      </c>
      <c r="R139" s="124">
        <f t="shared" si="53"/>
        <v>0</v>
      </c>
      <c r="S139" s="124">
        <f t="shared" si="53"/>
        <v>0</v>
      </c>
      <c r="T139" s="124">
        <f t="shared" si="53"/>
        <v>15</v>
      </c>
      <c r="U139" s="127">
        <f t="shared" ref="U139:U152" si="54">F139+J139</f>
        <v>138</v>
      </c>
      <c r="V139" s="27">
        <f t="shared" ref="V139:V152" si="55">U139/B139</f>
        <v>1</v>
      </c>
      <c r="W139" s="124">
        <f>W140+W141+W142+W143+W145+W146+W147+W148+W149+W150+W151+W144+W152</f>
        <v>0</v>
      </c>
      <c r="X139" s="28">
        <f>W139/B139</f>
        <v>0</v>
      </c>
    </row>
    <row r="140" spans="1:24" ht="33.75" x14ac:dyDescent="0.2">
      <c r="A140" s="128" t="s">
        <v>186</v>
      </c>
      <c r="B140" s="74">
        <f>C140+E140</f>
        <v>12</v>
      </c>
      <c r="C140" s="129">
        <v>11</v>
      </c>
      <c r="D140" s="129"/>
      <c r="E140" s="129">
        <v>1</v>
      </c>
      <c r="F140" s="59">
        <v>9</v>
      </c>
      <c r="G140" s="126">
        <f t="shared" ref="G140:G152" si="56">F140/B140</f>
        <v>0.75</v>
      </c>
      <c r="H140" s="58">
        <v>9</v>
      </c>
      <c r="I140" s="25">
        <f t="shared" ref="I140:I152" si="57">H140/F140</f>
        <v>1</v>
      </c>
      <c r="J140" s="24">
        <f t="shared" ref="J140:J152" si="58">L140+M140+N140+O140+P140+R140+T140+S140</f>
        <v>3</v>
      </c>
      <c r="K140" s="26">
        <f t="shared" ref="K140:K152" si="59">J140/B140</f>
        <v>0.25</v>
      </c>
      <c r="L140" s="59"/>
      <c r="M140" s="59"/>
      <c r="N140" s="59"/>
      <c r="O140" s="59"/>
      <c r="P140" s="59"/>
      <c r="Q140" s="59"/>
      <c r="R140" s="59"/>
      <c r="S140" s="59"/>
      <c r="T140" s="59">
        <v>3</v>
      </c>
      <c r="U140" s="127">
        <f t="shared" si="54"/>
        <v>12</v>
      </c>
      <c r="V140" s="27">
        <f t="shared" si="55"/>
        <v>1</v>
      </c>
      <c r="W140" s="59"/>
      <c r="X140" s="130"/>
    </row>
    <row r="141" spans="1:24" ht="22.5" x14ac:dyDescent="0.2">
      <c r="A141" s="128" t="s">
        <v>187</v>
      </c>
      <c r="B141" s="74">
        <f t="shared" ref="B141:B152" si="60">C141+E141</f>
        <v>13</v>
      </c>
      <c r="C141" s="131">
        <v>13</v>
      </c>
      <c r="D141" s="131"/>
      <c r="E141" s="129"/>
      <c r="F141" s="59">
        <v>11</v>
      </c>
      <c r="G141" s="126">
        <f t="shared" si="56"/>
        <v>0.84615384615384615</v>
      </c>
      <c r="H141" s="72">
        <v>10</v>
      </c>
      <c r="I141" s="25">
        <f t="shared" si="57"/>
        <v>0.90909090909090906</v>
      </c>
      <c r="J141" s="24">
        <f t="shared" si="58"/>
        <v>2</v>
      </c>
      <c r="K141" s="26">
        <f t="shared" si="59"/>
        <v>0.15384615384615385</v>
      </c>
      <c r="L141" s="59">
        <v>2</v>
      </c>
      <c r="M141" s="59"/>
      <c r="N141" s="59"/>
      <c r="O141" s="59"/>
      <c r="P141" s="59"/>
      <c r="Q141" s="59"/>
      <c r="R141" s="59"/>
      <c r="S141" s="59"/>
      <c r="T141" s="59"/>
      <c r="U141" s="127">
        <f t="shared" si="54"/>
        <v>13</v>
      </c>
      <c r="V141" s="27">
        <f t="shared" si="55"/>
        <v>1</v>
      </c>
      <c r="W141" s="59"/>
      <c r="X141" s="132"/>
    </row>
    <row r="142" spans="1:24" ht="22.5" x14ac:dyDescent="0.2">
      <c r="A142" s="128" t="s">
        <v>188</v>
      </c>
      <c r="B142" s="74">
        <f t="shared" si="60"/>
        <v>6</v>
      </c>
      <c r="C142" s="131">
        <v>6</v>
      </c>
      <c r="D142" s="131"/>
      <c r="E142" s="129"/>
      <c r="F142" s="59">
        <v>6</v>
      </c>
      <c r="G142" s="126">
        <f t="shared" si="56"/>
        <v>1</v>
      </c>
      <c r="H142" s="72">
        <v>5</v>
      </c>
      <c r="I142" s="25">
        <f t="shared" si="57"/>
        <v>0.83333333333333337</v>
      </c>
      <c r="J142" s="24">
        <f t="shared" si="58"/>
        <v>0</v>
      </c>
      <c r="K142" s="26">
        <f t="shared" si="59"/>
        <v>0</v>
      </c>
      <c r="L142" s="59"/>
      <c r="M142" s="59"/>
      <c r="N142" s="59"/>
      <c r="O142" s="59"/>
      <c r="P142" s="59"/>
      <c r="Q142" s="59"/>
      <c r="R142" s="59"/>
      <c r="S142" s="59"/>
      <c r="T142" s="59"/>
      <c r="U142" s="127">
        <f t="shared" si="54"/>
        <v>6</v>
      </c>
      <c r="V142" s="27">
        <f t="shared" si="55"/>
        <v>1</v>
      </c>
      <c r="W142" s="59"/>
      <c r="X142" s="130"/>
    </row>
    <row r="143" spans="1:24" ht="33.75" x14ac:dyDescent="0.2">
      <c r="A143" s="128" t="s">
        <v>147</v>
      </c>
      <c r="B143" s="74">
        <f t="shared" si="60"/>
        <v>9</v>
      </c>
      <c r="C143" s="131">
        <v>8</v>
      </c>
      <c r="D143" s="131"/>
      <c r="E143" s="129">
        <v>1</v>
      </c>
      <c r="F143" s="59">
        <v>7</v>
      </c>
      <c r="G143" s="126">
        <f t="shared" si="56"/>
        <v>0.77777777777777779</v>
      </c>
      <c r="H143" s="58">
        <v>5</v>
      </c>
      <c r="I143" s="25">
        <f t="shared" si="57"/>
        <v>0.7142857142857143</v>
      </c>
      <c r="J143" s="24">
        <f t="shared" si="58"/>
        <v>2</v>
      </c>
      <c r="K143" s="26">
        <f t="shared" si="59"/>
        <v>0.22222222222222221</v>
      </c>
      <c r="L143" s="59">
        <v>2</v>
      </c>
      <c r="M143" s="59"/>
      <c r="N143" s="59"/>
      <c r="O143" s="59"/>
      <c r="P143" s="59"/>
      <c r="Q143" s="59"/>
      <c r="R143" s="59"/>
      <c r="S143" s="59"/>
      <c r="T143" s="59"/>
      <c r="U143" s="127">
        <f t="shared" si="54"/>
        <v>9</v>
      </c>
      <c r="V143" s="27">
        <f t="shared" si="55"/>
        <v>1</v>
      </c>
      <c r="W143" s="59"/>
      <c r="X143" s="130"/>
    </row>
    <row r="144" spans="1:24" ht="16.5" customHeight="1" x14ac:dyDescent="0.2">
      <c r="A144" s="53" t="s">
        <v>173</v>
      </c>
      <c r="B144" s="74">
        <f t="shared" si="60"/>
        <v>14</v>
      </c>
      <c r="C144" s="131">
        <v>11</v>
      </c>
      <c r="D144" s="131"/>
      <c r="E144" s="129">
        <v>3</v>
      </c>
      <c r="F144" s="59">
        <v>9</v>
      </c>
      <c r="G144" s="126">
        <f t="shared" si="56"/>
        <v>0.6428571428571429</v>
      </c>
      <c r="H144" s="58">
        <v>9</v>
      </c>
      <c r="I144" s="25">
        <f t="shared" si="57"/>
        <v>1</v>
      </c>
      <c r="J144" s="24">
        <f t="shared" si="58"/>
        <v>5</v>
      </c>
      <c r="K144" s="26">
        <f t="shared" si="59"/>
        <v>0.35714285714285715</v>
      </c>
      <c r="L144" s="59">
        <v>2</v>
      </c>
      <c r="M144" s="59"/>
      <c r="N144" s="59"/>
      <c r="O144" s="59"/>
      <c r="P144" s="59"/>
      <c r="Q144" s="59"/>
      <c r="R144" s="59"/>
      <c r="S144" s="59"/>
      <c r="T144" s="59">
        <v>3</v>
      </c>
      <c r="U144" s="127">
        <f t="shared" si="54"/>
        <v>14</v>
      </c>
      <c r="V144" s="27">
        <f t="shared" si="55"/>
        <v>1</v>
      </c>
      <c r="W144" s="59"/>
      <c r="X144" s="132"/>
    </row>
    <row r="145" spans="1:24" ht="33.75" x14ac:dyDescent="0.2">
      <c r="A145" s="128" t="s">
        <v>189</v>
      </c>
      <c r="B145" s="74">
        <f t="shared" si="60"/>
        <v>11</v>
      </c>
      <c r="C145" s="129">
        <v>3</v>
      </c>
      <c r="D145" s="129"/>
      <c r="E145" s="129">
        <v>8</v>
      </c>
      <c r="F145" s="59">
        <v>11</v>
      </c>
      <c r="G145" s="126">
        <f t="shared" si="56"/>
        <v>1</v>
      </c>
      <c r="H145" s="58">
        <v>8</v>
      </c>
      <c r="I145" s="25">
        <f t="shared" si="57"/>
        <v>0.72727272727272729</v>
      </c>
      <c r="J145" s="24">
        <f t="shared" si="58"/>
        <v>0</v>
      </c>
      <c r="K145" s="26">
        <f t="shared" si="59"/>
        <v>0</v>
      </c>
      <c r="L145" s="59"/>
      <c r="M145" s="59"/>
      <c r="N145" s="59"/>
      <c r="O145" s="59"/>
      <c r="P145" s="59"/>
      <c r="Q145" s="59"/>
      <c r="R145" s="59"/>
      <c r="S145" s="59"/>
      <c r="T145" s="59"/>
      <c r="U145" s="127">
        <f t="shared" si="54"/>
        <v>11</v>
      </c>
      <c r="V145" s="27">
        <f t="shared" si="55"/>
        <v>1</v>
      </c>
      <c r="W145" s="133"/>
      <c r="X145" s="134"/>
    </row>
    <row r="146" spans="1:24" ht="45" x14ac:dyDescent="0.2">
      <c r="A146" s="135" t="s">
        <v>190</v>
      </c>
      <c r="B146" s="74">
        <f t="shared" si="60"/>
        <v>10</v>
      </c>
      <c r="C146" s="129">
        <v>9</v>
      </c>
      <c r="D146" s="129"/>
      <c r="E146" s="129">
        <v>1</v>
      </c>
      <c r="F146" s="59">
        <v>10</v>
      </c>
      <c r="G146" s="126">
        <f t="shared" si="56"/>
        <v>1</v>
      </c>
      <c r="H146" s="72">
        <v>10</v>
      </c>
      <c r="I146" s="25">
        <f t="shared" si="57"/>
        <v>1</v>
      </c>
      <c r="J146" s="24">
        <f t="shared" si="58"/>
        <v>0</v>
      </c>
      <c r="K146" s="26">
        <f t="shared" si="59"/>
        <v>0</v>
      </c>
      <c r="L146" s="59"/>
      <c r="M146" s="59"/>
      <c r="N146" s="59"/>
      <c r="O146" s="59"/>
      <c r="P146" s="59"/>
      <c r="Q146" s="59"/>
      <c r="R146" s="59"/>
      <c r="S146" s="59"/>
      <c r="T146" s="59"/>
      <c r="U146" s="127">
        <f t="shared" si="54"/>
        <v>10</v>
      </c>
      <c r="V146" s="27">
        <f t="shared" si="55"/>
        <v>1</v>
      </c>
      <c r="W146" s="59"/>
      <c r="X146" s="130"/>
    </row>
    <row r="147" spans="1:24" ht="22.5" x14ac:dyDescent="0.2">
      <c r="A147" s="135" t="s">
        <v>191</v>
      </c>
      <c r="B147" s="74">
        <f t="shared" si="60"/>
        <v>15</v>
      </c>
      <c r="C147" s="129">
        <v>9</v>
      </c>
      <c r="D147" s="129"/>
      <c r="E147" s="129">
        <v>6</v>
      </c>
      <c r="F147" s="59">
        <v>14</v>
      </c>
      <c r="G147" s="126">
        <f t="shared" si="56"/>
        <v>0.93333333333333335</v>
      </c>
      <c r="H147" s="72">
        <v>12</v>
      </c>
      <c r="I147" s="25">
        <f t="shared" si="57"/>
        <v>0.8571428571428571</v>
      </c>
      <c r="J147" s="24">
        <f t="shared" si="58"/>
        <v>1</v>
      </c>
      <c r="K147" s="26">
        <f t="shared" si="59"/>
        <v>6.6666666666666666E-2</v>
      </c>
      <c r="L147" s="59">
        <v>1</v>
      </c>
      <c r="M147" s="59"/>
      <c r="N147" s="59"/>
      <c r="O147" s="59"/>
      <c r="P147" s="59"/>
      <c r="Q147" s="59"/>
      <c r="R147" s="59"/>
      <c r="S147" s="59"/>
      <c r="T147" s="59"/>
      <c r="U147" s="127">
        <f t="shared" si="54"/>
        <v>15</v>
      </c>
      <c r="V147" s="27">
        <f t="shared" si="55"/>
        <v>1</v>
      </c>
      <c r="W147" s="59"/>
      <c r="X147" s="130"/>
    </row>
    <row r="148" spans="1:24" ht="22.5" x14ac:dyDescent="0.2">
      <c r="A148" s="128" t="s">
        <v>192</v>
      </c>
      <c r="B148" s="74">
        <f t="shared" si="60"/>
        <v>5</v>
      </c>
      <c r="C148" s="131">
        <v>4</v>
      </c>
      <c r="D148" s="131"/>
      <c r="E148" s="129">
        <v>1</v>
      </c>
      <c r="F148" s="59">
        <v>3</v>
      </c>
      <c r="G148" s="126">
        <f t="shared" si="56"/>
        <v>0.6</v>
      </c>
      <c r="H148" s="72">
        <v>3</v>
      </c>
      <c r="I148" s="25">
        <f t="shared" si="57"/>
        <v>1</v>
      </c>
      <c r="J148" s="24">
        <f t="shared" si="58"/>
        <v>2</v>
      </c>
      <c r="K148" s="26">
        <f t="shared" si="59"/>
        <v>0.4</v>
      </c>
      <c r="L148" s="59"/>
      <c r="M148" s="59"/>
      <c r="N148" s="59"/>
      <c r="O148" s="59"/>
      <c r="P148" s="59"/>
      <c r="Q148" s="59"/>
      <c r="R148" s="59"/>
      <c r="S148" s="59"/>
      <c r="T148" s="59">
        <v>2</v>
      </c>
      <c r="U148" s="127">
        <f t="shared" si="54"/>
        <v>5</v>
      </c>
      <c r="V148" s="27">
        <f t="shared" si="55"/>
        <v>1</v>
      </c>
      <c r="W148" s="59"/>
      <c r="X148" s="130"/>
    </row>
    <row r="149" spans="1:24" ht="22.5" x14ac:dyDescent="0.2">
      <c r="A149" s="128" t="s">
        <v>166</v>
      </c>
      <c r="B149" s="74">
        <f t="shared" si="60"/>
        <v>7</v>
      </c>
      <c r="C149" s="131">
        <v>6</v>
      </c>
      <c r="D149" s="131"/>
      <c r="E149" s="129">
        <v>1</v>
      </c>
      <c r="F149" s="59">
        <v>5</v>
      </c>
      <c r="G149" s="126">
        <f t="shared" si="56"/>
        <v>0.7142857142857143</v>
      </c>
      <c r="H149" s="72">
        <v>5</v>
      </c>
      <c r="I149" s="25">
        <f t="shared" si="57"/>
        <v>1</v>
      </c>
      <c r="J149" s="24">
        <f t="shared" si="58"/>
        <v>2</v>
      </c>
      <c r="K149" s="26">
        <f t="shared" si="59"/>
        <v>0.2857142857142857</v>
      </c>
      <c r="L149" s="59">
        <v>1</v>
      </c>
      <c r="M149" s="59"/>
      <c r="N149" s="59"/>
      <c r="O149" s="59"/>
      <c r="P149" s="59"/>
      <c r="Q149" s="59"/>
      <c r="R149" s="59"/>
      <c r="S149" s="59"/>
      <c r="T149" s="59">
        <v>1</v>
      </c>
      <c r="U149" s="127">
        <f t="shared" si="54"/>
        <v>7</v>
      </c>
      <c r="V149" s="27">
        <f t="shared" si="55"/>
        <v>1</v>
      </c>
      <c r="W149" s="59"/>
      <c r="X149" s="130"/>
    </row>
    <row r="150" spans="1:24" ht="67.5" x14ac:dyDescent="0.2">
      <c r="A150" s="128" t="s">
        <v>193</v>
      </c>
      <c r="B150" s="74">
        <f t="shared" si="60"/>
        <v>4</v>
      </c>
      <c r="C150" s="131">
        <v>3</v>
      </c>
      <c r="D150" s="131"/>
      <c r="E150" s="129">
        <v>1</v>
      </c>
      <c r="F150" s="59">
        <v>4</v>
      </c>
      <c r="G150" s="126">
        <f t="shared" si="56"/>
        <v>1</v>
      </c>
      <c r="H150" s="72">
        <v>4</v>
      </c>
      <c r="I150" s="25">
        <f t="shared" si="57"/>
        <v>1</v>
      </c>
      <c r="J150" s="24">
        <f t="shared" si="58"/>
        <v>0</v>
      </c>
      <c r="K150" s="26">
        <f t="shared" si="59"/>
        <v>0</v>
      </c>
      <c r="L150" s="59"/>
      <c r="M150" s="136"/>
      <c r="N150" s="59"/>
      <c r="O150" s="59"/>
      <c r="P150" s="59"/>
      <c r="Q150" s="59"/>
      <c r="R150" s="59"/>
      <c r="S150" s="59"/>
      <c r="T150" s="59"/>
      <c r="U150" s="127">
        <f t="shared" si="54"/>
        <v>4</v>
      </c>
      <c r="V150" s="27">
        <f t="shared" si="55"/>
        <v>1</v>
      </c>
      <c r="W150" s="59"/>
      <c r="X150" s="130"/>
    </row>
    <row r="151" spans="1:24" ht="33.75" x14ac:dyDescent="0.2">
      <c r="A151" s="137" t="s">
        <v>114</v>
      </c>
      <c r="B151" s="74">
        <f t="shared" si="60"/>
        <v>20</v>
      </c>
      <c r="C151" s="131">
        <v>17</v>
      </c>
      <c r="D151" s="131"/>
      <c r="E151" s="129">
        <v>3</v>
      </c>
      <c r="F151" s="59">
        <v>13</v>
      </c>
      <c r="G151" s="126">
        <f t="shared" si="56"/>
        <v>0.65</v>
      </c>
      <c r="H151" s="72">
        <v>13</v>
      </c>
      <c r="I151" s="25">
        <f t="shared" si="57"/>
        <v>1</v>
      </c>
      <c r="J151" s="24">
        <f t="shared" si="58"/>
        <v>7</v>
      </c>
      <c r="K151" s="26">
        <f t="shared" si="59"/>
        <v>0.35</v>
      </c>
      <c r="L151" s="59">
        <v>2</v>
      </c>
      <c r="M151" s="59"/>
      <c r="N151" s="59"/>
      <c r="O151" s="59"/>
      <c r="P151" s="59"/>
      <c r="Q151" s="59"/>
      <c r="R151" s="59"/>
      <c r="S151" s="59"/>
      <c r="T151" s="59">
        <v>5</v>
      </c>
      <c r="U151" s="127">
        <f t="shared" si="54"/>
        <v>20</v>
      </c>
      <c r="V151" s="27">
        <f t="shared" si="55"/>
        <v>1</v>
      </c>
      <c r="W151" s="59"/>
      <c r="X151" s="132"/>
    </row>
    <row r="152" spans="1:24" ht="33.75" x14ac:dyDescent="0.2">
      <c r="A152" s="53" t="s">
        <v>82</v>
      </c>
      <c r="B152" s="74">
        <f t="shared" si="60"/>
        <v>12</v>
      </c>
      <c r="C152" s="131">
        <v>9</v>
      </c>
      <c r="D152" s="131"/>
      <c r="E152" s="129">
        <v>3</v>
      </c>
      <c r="F152" s="59">
        <v>10</v>
      </c>
      <c r="G152" s="126">
        <f t="shared" si="56"/>
        <v>0.83333333333333337</v>
      </c>
      <c r="H152" s="72">
        <v>10</v>
      </c>
      <c r="I152" s="25">
        <f t="shared" si="57"/>
        <v>1</v>
      </c>
      <c r="J152" s="24">
        <f t="shared" si="58"/>
        <v>2</v>
      </c>
      <c r="K152" s="26">
        <f t="shared" si="59"/>
        <v>0.16666666666666666</v>
      </c>
      <c r="L152" s="59"/>
      <c r="M152" s="59">
        <v>1</v>
      </c>
      <c r="N152" s="59"/>
      <c r="O152" s="59"/>
      <c r="P152" s="59"/>
      <c r="Q152" s="59"/>
      <c r="R152" s="59"/>
      <c r="S152" s="59"/>
      <c r="T152" s="59">
        <v>1</v>
      </c>
      <c r="U152" s="127">
        <f t="shared" si="54"/>
        <v>12</v>
      </c>
      <c r="V152" s="27">
        <f t="shared" si="55"/>
        <v>1</v>
      </c>
      <c r="W152" s="59"/>
      <c r="X152" s="132"/>
    </row>
    <row r="153" spans="1:24" ht="31.5" x14ac:dyDescent="0.2">
      <c r="A153" s="138"/>
      <c r="B153" s="139"/>
      <c r="C153" s="117" t="s">
        <v>194</v>
      </c>
      <c r="D153" s="117"/>
      <c r="E153" s="117"/>
      <c r="F153" s="117"/>
      <c r="G153" s="117"/>
      <c r="H153" s="118"/>
      <c r="I153" s="117"/>
      <c r="J153" s="117"/>
      <c r="K153" s="117"/>
      <c r="L153" s="117"/>
      <c r="M153" s="117"/>
      <c r="N153" s="117"/>
      <c r="O153" s="117"/>
      <c r="P153" s="117"/>
      <c r="Q153" s="117"/>
      <c r="R153" s="117"/>
      <c r="S153" s="117"/>
      <c r="T153" s="117"/>
      <c r="U153" s="117"/>
      <c r="V153" s="140"/>
      <c r="W153" s="119"/>
      <c r="X153" s="9"/>
    </row>
    <row r="154" spans="1:24" ht="12.75" customHeight="1" x14ac:dyDescent="0.2">
      <c r="A154" s="236" t="s">
        <v>3</v>
      </c>
      <c r="B154" s="237" t="s">
        <v>4</v>
      </c>
      <c r="C154" s="238" t="s">
        <v>5</v>
      </c>
      <c r="D154" s="239"/>
      <c r="E154" s="240"/>
      <c r="F154" s="241" t="s">
        <v>6</v>
      </c>
      <c r="G154" s="242"/>
      <c r="H154" s="242"/>
      <c r="I154" s="243"/>
      <c r="J154" s="244" t="s">
        <v>7</v>
      </c>
      <c r="K154" s="244"/>
      <c r="L154" s="244"/>
      <c r="M154" s="244"/>
      <c r="N154" s="244"/>
      <c r="O154" s="244"/>
      <c r="P154" s="244"/>
      <c r="Q154" s="244"/>
      <c r="R154" s="244"/>
      <c r="S154" s="244"/>
      <c r="T154" s="244"/>
      <c r="U154" s="245" t="s">
        <v>8</v>
      </c>
      <c r="V154" s="246" t="s">
        <v>183</v>
      </c>
      <c r="W154" s="247" t="s">
        <v>10</v>
      </c>
      <c r="X154" s="247" t="s">
        <v>11</v>
      </c>
    </row>
    <row r="155" spans="1:24" ht="33.75" x14ac:dyDescent="0.2">
      <c r="A155" s="236"/>
      <c r="B155" s="237"/>
      <c r="C155" s="249" t="s">
        <v>12</v>
      </c>
      <c r="D155" s="249"/>
      <c r="E155" s="11" t="s">
        <v>13</v>
      </c>
      <c r="F155" s="250" t="s">
        <v>14</v>
      </c>
      <c r="G155" s="251"/>
      <c r="H155" s="251"/>
      <c r="I155" s="252"/>
      <c r="J155" s="244"/>
      <c r="K155" s="244"/>
      <c r="L155" s="244"/>
      <c r="M155" s="244"/>
      <c r="N155" s="244"/>
      <c r="O155" s="244"/>
      <c r="P155" s="244"/>
      <c r="Q155" s="244"/>
      <c r="R155" s="244"/>
      <c r="S155" s="244"/>
      <c r="T155" s="244"/>
      <c r="U155" s="245"/>
      <c r="V155" s="246"/>
      <c r="W155" s="247"/>
      <c r="X155" s="247"/>
    </row>
    <row r="156" spans="1:24" ht="33.75" customHeight="1" x14ac:dyDescent="0.2">
      <c r="A156" s="236"/>
      <c r="B156" s="237"/>
      <c r="C156" s="249" t="s">
        <v>14</v>
      </c>
      <c r="D156" s="12" t="s">
        <v>15</v>
      </c>
      <c r="E156" s="256" t="s">
        <v>14</v>
      </c>
      <c r="F156" s="253"/>
      <c r="G156" s="254"/>
      <c r="H156" s="254"/>
      <c r="I156" s="255"/>
      <c r="J156" s="248" t="s">
        <v>14</v>
      </c>
      <c r="K156" s="248"/>
      <c r="L156" s="273" t="s">
        <v>16</v>
      </c>
      <c r="M156" s="273"/>
      <c r="N156" s="273"/>
      <c r="O156" s="273"/>
      <c r="P156" s="274"/>
      <c r="Q156" s="262" t="s">
        <v>17</v>
      </c>
      <c r="R156" s="263"/>
      <c r="S156" s="264"/>
      <c r="T156" s="265" t="s">
        <v>18</v>
      </c>
      <c r="U156" s="245"/>
      <c r="V156" s="270" t="s">
        <v>184</v>
      </c>
      <c r="W156" s="247"/>
      <c r="X156" s="247"/>
    </row>
    <row r="157" spans="1:24" ht="21.75" customHeight="1" x14ac:dyDescent="0.2">
      <c r="A157" s="236"/>
      <c r="B157" s="237"/>
      <c r="C157" s="249"/>
      <c r="D157" s="275" t="s">
        <v>20</v>
      </c>
      <c r="E157" s="256"/>
      <c r="F157" s="248" t="s">
        <v>21</v>
      </c>
      <c r="G157" s="259" t="s">
        <v>9</v>
      </c>
      <c r="H157" s="261" t="s">
        <v>22</v>
      </c>
      <c r="I157" s="261"/>
      <c r="J157" s="248" t="s">
        <v>21</v>
      </c>
      <c r="K157" s="259" t="s">
        <v>9</v>
      </c>
      <c r="L157" s="268" t="s">
        <v>23</v>
      </c>
      <c r="M157" s="268" t="s">
        <v>24</v>
      </c>
      <c r="N157" s="268" t="s">
        <v>25</v>
      </c>
      <c r="O157" s="268" t="s">
        <v>26</v>
      </c>
      <c r="P157" s="269" t="s">
        <v>27</v>
      </c>
      <c r="Q157" s="268" t="s">
        <v>28</v>
      </c>
      <c r="R157" s="265" t="s">
        <v>29</v>
      </c>
      <c r="S157" s="265" t="s">
        <v>30</v>
      </c>
      <c r="T157" s="266"/>
      <c r="U157" s="245"/>
      <c r="V157" s="271"/>
      <c r="W157" s="247"/>
      <c r="X157" s="247"/>
    </row>
    <row r="158" spans="1:24" x14ac:dyDescent="0.2">
      <c r="A158" s="236"/>
      <c r="B158" s="237"/>
      <c r="C158" s="249"/>
      <c r="D158" s="275"/>
      <c r="E158" s="256"/>
      <c r="F158" s="248"/>
      <c r="G158" s="260"/>
      <c r="H158" s="257" t="s">
        <v>31</v>
      </c>
      <c r="I158" s="258"/>
      <c r="J158" s="248"/>
      <c r="K158" s="260"/>
      <c r="L158" s="268"/>
      <c r="M158" s="268"/>
      <c r="N158" s="268"/>
      <c r="O158" s="268"/>
      <c r="P158" s="269"/>
      <c r="Q158" s="268"/>
      <c r="R158" s="266"/>
      <c r="S158" s="266"/>
      <c r="T158" s="266"/>
      <c r="U158" s="245"/>
      <c r="V158" s="271"/>
      <c r="W158" s="247"/>
      <c r="X158" s="247"/>
    </row>
    <row r="159" spans="1:24" x14ac:dyDescent="0.2">
      <c r="A159" s="236"/>
      <c r="B159" s="237"/>
      <c r="C159" s="249"/>
      <c r="D159" s="275"/>
      <c r="E159" s="256"/>
      <c r="F159" s="248"/>
      <c r="G159" s="13" t="s">
        <v>32</v>
      </c>
      <c r="H159" s="14" t="s">
        <v>33</v>
      </c>
      <c r="I159" s="15" t="s">
        <v>32</v>
      </c>
      <c r="J159" s="248"/>
      <c r="K159" s="16" t="s">
        <v>34</v>
      </c>
      <c r="L159" s="268"/>
      <c r="M159" s="268"/>
      <c r="N159" s="268"/>
      <c r="O159" s="268"/>
      <c r="P159" s="269"/>
      <c r="Q159" s="268"/>
      <c r="R159" s="267"/>
      <c r="S159" s="267"/>
      <c r="T159" s="267"/>
      <c r="U159" s="245"/>
      <c r="V159" s="272"/>
      <c r="W159" s="247"/>
      <c r="X159" s="247"/>
    </row>
    <row r="160" spans="1:24" x14ac:dyDescent="0.2">
      <c r="A160" s="17" t="s">
        <v>35</v>
      </c>
      <c r="B160" s="18">
        <v>1</v>
      </c>
      <c r="C160" s="18">
        <v>2</v>
      </c>
      <c r="D160" s="19">
        <v>3</v>
      </c>
      <c r="E160" s="20">
        <v>4</v>
      </c>
      <c r="F160" s="18">
        <v>5</v>
      </c>
      <c r="G160" s="19">
        <v>6</v>
      </c>
      <c r="H160" s="21">
        <v>7</v>
      </c>
      <c r="I160" s="18">
        <v>8</v>
      </c>
      <c r="J160" s="19">
        <v>9</v>
      </c>
      <c r="K160" s="22">
        <v>10</v>
      </c>
      <c r="L160" s="18">
        <v>11</v>
      </c>
      <c r="M160" s="19">
        <v>12</v>
      </c>
      <c r="N160" s="22">
        <v>13</v>
      </c>
      <c r="O160" s="18">
        <v>14</v>
      </c>
      <c r="P160" s="19">
        <v>15</v>
      </c>
      <c r="Q160" s="22">
        <v>16</v>
      </c>
      <c r="R160" s="18">
        <v>17</v>
      </c>
      <c r="S160" s="19">
        <v>18</v>
      </c>
      <c r="T160" s="22">
        <v>19</v>
      </c>
      <c r="U160" s="18">
        <v>20</v>
      </c>
      <c r="V160" s="19">
        <v>21</v>
      </c>
      <c r="W160" s="22">
        <v>22</v>
      </c>
      <c r="X160" s="18">
        <v>23</v>
      </c>
    </row>
    <row r="161" spans="1:24" ht="13.5" x14ac:dyDescent="0.2">
      <c r="A161" s="141" t="s">
        <v>195</v>
      </c>
      <c r="B161" s="142">
        <f>SUM(B162:B169)</f>
        <v>129</v>
      </c>
      <c r="C161" s="142">
        <f>SUM(C162:C169)</f>
        <v>89</v>
      </c>
      <c r="D161" s="142">
        <f>SUM(D162:D169)</f>
        <v>7</v>
      </c>
      <c r="E161" s="143">
        <f>SUM(E162:E169)</f>
        <v>40</v>
      </c>
      <c r="F161" s="142">
        <f>SUM(F162:F169)</f>
        <v>92</v>
      </c>
      <c r="G161" s="144">
        <f>F161/B161</f>
        <v>0.71317829457364346</v>
      </c>
      <c r="H161" s="143">
        <f>SUM(H162:H169)</f>
        <v>87</v>
      </c>
      <c r="I161" s="144">
        <f>H161/F161</f>
        <v>0.94565217391304346</v>
      </c>
      <c r="J161" s="24">
        <f>L161+M161+N161+O161+P161+R161+T161+S161</f>
        <v>37</v>
      </c>
      <c r="K161" s="145">
        <f>J161/B161</f>
        <v>0.2868217054263566</v>
      </c>
      <c r="L161" s="142">
        <f t="shared" ref="L161:T161" si="61">SUM(L162:L169)</f>
        <v>5</v>
      </c>
      <c r="M161" s="142">
        <f t="shared" si="61"/>
        <v>3</v>
      </c>
      <c r="N161" s="142">
        <f t="shared" si="61"/>
        <v>0</v>
      </c>
      <c r="O161" s="142">
        <f t="shared" si="61"/>
        <v>1</v>
      </c>
      <c r="P161" s="142">
        <f t="shared" si="61"/>
        <v>0</v>
      </c>
      <c r="Q161" s="142">
        <f t="shared" si="61"/>
        <v>0</v>
      </c>
      <c r="R161" s="142">
        <f t="shared" si="61"/>
        <v>7</v>
      </c>
      <c r="S161" s="142">
        <f t="shared" si="61"/>
        <v>0</v>
      </c>
      <c r="T161" s="142">
        <f t="shared" si="61"/>
        <v>21</v>
      </c>
      <c r="U161" s="142">
        <f t="shared" ref="U161:U169" si="62">F161+J161</f>
        <v>129</v>
      </c>
      <c r="V161" s="146">
        <f t="shared" ref="V161:V169" si="63">U161/B161</f>
        <v>1</v>
      </c>
      <c r="W161" s="142">
        <f>SUM(W162:W169)</f>
        <v>0</v>
      </c>
      <c r="X161" s="28">
        <f>W161/B161</f>
        <v>0</v>
      </c>
    </row>
    <row r="162" spans="1:24" x14ac:dyDescent="0.2">
      <c r="A162" s="147" t="s">
        <v>101</v>
      </c>
      <c r="B162" s="54">
        <f t="shared" ref="B162:B169" si="64">C162+E162</f>
        <v>14</v>
      </c>
      <c r="C162" s="82">
        <v>8</v>
      </c>
      <c r="D162" s="82">
        <v>1</v>
      </c>
      <c r="E162" s="11">
        <v>6</v>
      </c>
      <c r="F162" s="82">
        <v>13</v>
      </c>
      <c r="G162" s="25">
        <f t="shared" ref="G162:G169" si="65">F162/B162</f>
        <v>0.9285714285714286</v>
      </c>
      <c r="H162" s="148">
        <v>13</v>
      </c>
      <c r="I162" s="25">
        <f t="shared" ref="I162:I169" si="66">H162/F162</f>
        <v>1</v>
      </c>
      <c r="J162" s="24">
        <f t="shared" ref="J162:J169" si="67">L162+M162+N162+O162+P162+R162+T162+S162</f>
        <v>1</v>
      </c>
      <c r="K162" s="26">
        <f t="shared" ref="K162:K169" si="68">J162/B162</f>
        <v>7.1428571428571425E-2</v>
      </c>
      <c r="L162" s="82">
        <v>1</v>
      </c>
      <c r="M162" s="82"/>
      <c r="N162" s="82"/>
      <c r="O162" s="82"/>
      <c r="P162" s="82"/>
      <c r="Q162" s="82"/>
      <c r="R162" s="82"/>
      <c r="S162" s="82"/>
      <c r="T162" s="82"/>
      <c r="U162" s="127">
        <f t="shared" si="62"/>
        <v>14</v>
      </c>
      <c r="V162" s="146">
        <f t="shared" si="63"/>
        <v>1</v>
      </c>
      <c r="W162" s="149"/>
      <c r="X162" s="132"/>
    </row>
    <row r="163" spans="1:24" ht="13.5" x14ac:dyDescent="0.2">
      <c r="A163" s="147" t="s">
        <v>133</v>
      </c>
      <c r="B163" s="54">
        <f t="shared" si="64"/>
        <v>14</v>
      </c>
      <c r="C163" s="82">
        <v>9</v>
      </c>
      <c r="D163" s="82">
        <v>1</v>
      </c>
      <c r="E163" s="11">
        <v>5</v>
      </c>
      <c r="F163" s="82">
        <v>12</v>
      </c>
      <c r="G163" s="25">
        <f t="shared" si="65"/>
        <v>0.8571428571428571</v>
      </c>
      <c r="H163" s="148">
        <v>9</v>
      </c>
      <c r="I163" s="25">
        <f t="shared" si="66"/>
        <v>0.75</v>
      </c>
      <c r="J163" s="24">
        <f t="shared" si="67"/>
        <v>2</v>
      </c>
      <c r="K163" s="26">
        <f t="shared" si="68"/>
        <v>0.14285714285714285</v>
      </c>
      <c r="L163" s="82"/>
      <c r="M163" s="82">
        <v>2</v>
      </c>
      <c r="N163" s="82"/>
      <c r="O163" s="82"/>
      <c r="P163" s="82"/>
      <c r="Q163" s="82"/>
      <c r="R163" s="82"/>
      <c r="S163" s="82"/>
      <c r="T163" s="82"/>
      <c r="U163" s="124">
        <f t="shared" si="62"/>
        <v>14</v>
      </c>
      <c r="V163" s="146">
        <f t="shared" si="63"/>
        <v>1</v>
      </c>
      <c r="W163" s="149"/>
      <c r="X163" s="132"/>
    </row>
    <row r="164" spans="1:24" ht="22.5" x14ac:dyDescent="0.2">
      <c r="A164" s="147" t="s">
        <v>166</v>
      </c>
      <c r="B164" s="54">
        <f t="shared" si="64"/>
        <v>18</v>
      </c>
      <c r="C164" s="82">
        <v>16</v>
      </c>
      <c r="D164" s="82">
        <v>1</v>
      </c>
      <c r="E164" s="11">
        <v>2</v>
      </c>
      <c r="F164" s="82">
        <v>14</v>
      </c>
      <c r="G164" s="25">
        <f t="shared" si="65"/>
        <v>0.77777777777777779</v>
      </c>
      <c r="H164" s="148">
        <v>14</v>
      </c>
      <c r="I164" s="25">
        <f t="shared" si="66"/>
        <v>1</v>
      </c>
      <c r="J164" s="24">
        <f t="shared" si="67"/>
        <v>4</v>
      </c>
      <c r="K164" s="26">
        <f t="shared" si="68"/>
        <v>0.22222222222222221</v>
      </c>
      <c r="L164" s="82"/>
      <c r="M164" s="82"/>
      <c r="N164" s="82"/>
      <c r="O164" s="82"/>
      <c r="P164" s="82"/>
      <c r="Q164" s="82"/>
      <c r="R164" s="82"/>
      <c r="S164" s="82"/>
      <c r="T164" s="82">
        <v>4</v>
      </c>
      <c r="U164" s="124">
        <f t="shared" si="62"/>
        <v>18</v>
      </c>
      <c r="V164" s="146">
        <f t="shared" si="63"/>
        <v>1</v>
      </c>
      <c r="W164" s="149"/>
      <c r="X164" s="132"/>
    </row>
    <row r="165" spans="1:24" ht="13.5" x14ac:dyDescent="0.2">
      <c r="A165" s="147" t="s">
        <v>196</v>
      </c>
      <c r="B165" s="54">
        <f t="shared" si="64"/>
        <v>18</v>
      </c>
      <c r="C165" s="82">
        <v>14</v>
      </c>
      <c r="D165" s="82">
        <v>0</v>
      </c>
      <c r="E165" s="11">
        <v>4</v>
      </c>
      <c r="F165" s="82">
        <v>15</v>
      </c>
      <c r="G165" s="25">
        <f t="shared" si="65"/>
        <v>0.83333333333333337</v>
      </c>
      <c r="H165" s="148">
        <v>15</v>
      </c>
      <c r="I165" s="25">
        <f t="shared" si="66"/>
        <v>1</v>
      </c>
      <c r="J165" s="24">
        <f t="shared" si="67"/>
        <v>3</v>
      </c>
      <c r="K165" s="26">
        <f t="shared" si="68"/>
        <v>0.16666666666666666</v>
      </c>
      <c r="L165" s="82">
        <v>2</v>
      </c>
      <c r="M165" s="82"/>
      <c r="N165" s="82"/>
      <c r="O165" s="82"/>
      <c r="P165" s="82"/>
      <c r="Q165" s="82"/>
      <c r="R165" s="82"/>
      <c r="S165" s="82"/>
      <c r="T165" s="82">
        <v>1</v>
      </c>
      <c r="U165" s="124">
        <f t="shared" si="62"/>
        <v>18</v>
      </c>
      <c r="V165" s="146">
        <f t="shared" si="63"/>
        <v>1</v>
      </c>
      <c r="W165" s="149"/>
      <c r="X165" s="132"/>
    </row>
    <row r="166" spans="1:24" ht="22.5" x14ac:dyDescent="0.2">
      <c r="A166" s="147" t="s">
        <v>197</v>
      </c>
      <c r="B166" s="54">
        <f t="shared" si="64"/>
        <v>14</v>
      </c>
      <c r="C166" s="82">
        <v>9</v>
      </c>
      <c r="D166" s="82"/>
      <c r="E166" s="11">
        <v>5</v>
      </c>
      <c r="F166" s="15">
        <v>11</v>
      </c>
      <c r="G166" s="25">
        <f t="shared" si="65"/>
        <v>0.7857142857142857</v>
      </c>
      <c r="H166" s="14">
        <v>11</v>
      </c>
      <c r="I166" s="25">
        <f t="shared" si="66"/>
        <v>1</v>
      </c>
      <c r="J166" s="24">
        <f t="shared" si="67"/>
        <v>3</v>
      </c>
      <c r="K166" s="26">
        <f t="shared" si="68"/>
        <v>0.21428571428571427</v>
      </c>
      <c r="L166" s="82"/>
      <c r="M166" s="82">
        <v>1</v>
      </c>
      <c r="N166" s="82"/>
      <c r="O166" s="82"/>
      <c r="P166" s="82"/>
      <c r="Q166" s="82"/>
      <c r="R166" s="82"/>
      <c r="S166" s="82"/>
      <c r="T166" s="82">
        <v>2</v>
      </c>
      <c r="U166" s="124">
        <f t="shared" si="62"/>
        <v>14</v>
      </c>
      <c r="V166" s="146">
        <f t="shared" si="63"/>
        <v>1</v>
      </c>
      <c r="W166" s="150"/>
      <c r="X166" s="132"/>
    </row>
    <row r="167" spans="1:24" ht="22.5" x14ac:dyDescent="0.2">
      <c r="A167" s="147" t="s">
        <v>198</v>
      </c>
      <c r="B167" s="54">
        <f t="shared" si="64"/>
        <v>18</v>
      </c>
      <c r="C167" s="82">
        <v>14</v>
      </c>
      <c r="D167" s="82">
        <v>1</v>
      </c>
      <c r="E167" s="11">
        <v>4</v>
      </c>
      <c r="F167" s="15">
        <v>9</v>
      </c>
      <c r="G167" s="25">
        <f t="shared" si="65"/>
        <v>0.5</v>
      </c>
      <c r="H167" s="14">
        <v>9</v>
      </c>
      <c r="I167" s="25">
        <f t="shared" si="66"/>
        <v>1</v>
      </c>
      <c r="J167" s="24">
        <f t="shared" si="67"/>
        <v>9</v>
      </c>
      <c r="K167" s="26">
        <f t="shared" si="68"/>
        <v>0.5</v>
      </c>
      <c r="L167" s="82">
        <v>1</v>
      </c>
      <c r="M167" s="82"/>
      <c r="N167" s="82"/>
      <c r="O167" s="82">
        <v>1</v>
      </c>
      <c r="P167" s="82"/>
      <c r="Q167" s="82"/>
      <c r="R167" s="82"/>
      <c r="S167" s="82"/>
      <c r="T167" s="82">
        <v>7</v>
      </c>
      <c r="U167" s="124">
        <f t="shared" si="62"/>
        <v>18</v>
      </c>
      <c r="V167" s="146">
        <f t="shared" si="63"/>
        <v>1</v>
      </c>
      <c r="W167" s="150"/>
      <c r="X167" s="132"/>
    </row>
    <row r="168" spans="1:24" ht="22.5" x14ac:dyDescent="0.2">
      <c r="A168" s="151" t="s">
        <v>192</v>
      </c>
      <c r="B168" s="54">
        <f t="shared" si="64"/>
        <v>10</v>
      </c>
      <c r="C168" s="82">
        <v>6</v>
      </c>
      <c r="D168" s="82">
        <v>1</v>
      </c>
      <c r="E168" s="11">
        <v>4</v>
      </c>
      <c r="F168" s="15">
        <v>8</v>
      </c>
      <c r="G168" s="25">
        <f t="shared" si="65"/>
        <v>0.8</v>
      </c>
      <c r="H168" s="14">
        <v>8</v>
      </c>
      <c r="I168" s="25">
        <f t="shared" si="66"/>
        <v>1</v>
      </c>
      <c r="J168" s="24">
        <f t="shared" si="67"/>
        <v>2</v>
      </c>
      <c r="K168" s="26">
        <f t="shared" si="68"/>
        <v>0.2</v>
      </c>
      <c r="L168" s="82"/>
      <c r="M168" s="82"/>
      <c r="N168" s="82"/>
      <c r="O168" s="82"/>
      <c r="P168" s="82"/>
      <c r="Q168" s="82"/>
      <c r="R168" s="82"/>
      <c r="S168" s="82"/>
      <c r="T168" s="82">
        <v>2</v>
      </c>
      <c r="U168" s="124">
        <f t="shared" si="62"/>
        <v>10</v>
      </c>
      <c r="V168" s="146">
        <f t="shared" si="63"/>
        <v>1</v>
      </c>
      <c r="W168" s="150"/>
      <c r="X168" s="132"/>
    </row>
    <row r="169" spans="1:24" ht="22.5" x14ac:dyDescent="0.2">
      <c r="A169" s="67" t="s">
        <v>75</v>
      </c>
      <c r="B169" s="54">
        <f t="shared" si="64"/>
        <v>23</v>
      </c>
      <c r="C169" s="82">
        <v>13</v>
      </c>
      <c r="D169" s="82">
        <v>2</v>
      </c>
      <c r="E169" s="11">
        <v>10</v>
      </c>
      <c r="F169" s="15">
        <v>10</v>
      </c>
      <c r="G169" s="25">
        <f t="shared" si="65"/>
        <v>0.43478260869565216</v>
      </c>
      <c r="H169" s="14">
        <v>8</v>
      </c>
      <c r="I169" s="25">
        <f t="shared" si="66"/>
        <v>0.8</v>
      </c>
      <c r="J169" s="24">
        <f t="shared" si="67"/>
        <v>13</v>
      </c>
      <c r="K169" s="26">
        <f t="shared" si="68"/>
        <v>0.56521739130434778</v>
      </c>
      <c r="L169" s="82">
        <v>1</v>
      </c>
      <c r="M169" s="82"/>
      <c r="N169" s="82"/>
      <c r="O169" s="82"/>
      <c r="P169" s="82"/>
      <c r="Q169" s="82"/>
      <c r="R169" s="82">
        <v>7</v>
      </c>
      <c r="S169" s="82"/>
      <c r="T169" s="82">
        <v>5</v>
      </c>
      <c r="U169" s="124">
        <f t="shared" si="62"/>
        <v>23</v>
      </c>
      <c r="V169" s="146">
        <f t="shared" si="63"/>
        <v>1</v>
      </c>
      <c r="W169" s="150"/>
      <c r="X169" s="132"/>
    </row>
    <row r="170" spans="1:24" ht="15.75" x14ac:dyDescent="0.2">
      <c r="A170" s="115"/>
      <c r="B170" s="152"/>
      <c r="C170" s="153"/>
      <c r="D170" s="154" t="s">
        <v>199</v>
      </c>
      <c r="E170" s="155"/>
      <c r="F170" s="154"/>
      <c r="G170" s="154"/>
      <c r="H170" s="155"/>
      <c r="I170" s="154"/>
      <c r="J170" s="154"/>
      <c r="K170" s="154"/>
      <c r="L170" s="154"/>
      <c r="M170" s="154"/>
      <c r="N170" s="154"/>
      <c r="O170" s="154"/>
      <c r="P170" s="154"/>
      <c r="Q170" s="154"/>
      <c r="R170" s="154"/>
      <c r="S170" s="154"/>
      <c r="T170" s="154"/>
      <c r="U170" s="154"/>
      <c r="V170" s="156"/>
      <c r="W170" s="152"/>
      <c r="X170" s="9"/>
    </row>
    <row r="171" spans="1:24" ht="12.75" customHeight="1" x14ac:dyDescent="0.2">
      <c r="A171" s="236" t="s">
        <v>3</v>
      </c>
      <c r="B171" s="237" t="s">
        <v>4</v>
      </c>
      <c r="C171" s="238" t="s">
        <v>5</v>
      </c>
      <c r="D171" s="239"/>
      <c r="E171" s="240"/>
      <c r="F171" s="241" t="s">
        <v>6</v>
      </c>
      <c r="G171" s="242"/>
      <c r="H171" s="242"/>
      <c r="I171" s="243"/>
      <c r="J171" s="244" t="s">
        <v>7</v>
      </c>
      <c r="K171" s="244"/>
      <c r="L171" s="244"/>
      <c r="M171" s="244"/>
      <c r="N171" s="244"/>
      <c r="O171" s="244"/>
      <c r="P171" s="244"/>
      <c r="Q171" s="244"/>
      <c r="R171" s="244"/>
      <c r="S171" s="244"/>
      <c r="T171" s="244"/>
      <c r="U171" s="245" t="s">
        <v>8</v>
      </c>
      <c r="V171" s="246" t="s">
        <v>9</v>
      </c>
      <c r="W171" s="247" t="s">
        <v>10</v>
      </c>
      <c r="X171" s="247" t="s">
        <v>11</v>
      </c>
    </row>
    <row r="172" spans="1:24" ht="33.75" x14ac:dyDescent="0.2">
      <c r="A172" s="236"/>
      <c r="B172" s="237"/>
      <c r="C172" s="249" t="s">
        <v>12</v>
      </c>
      <c r="D172" s="249"/>
      <c r="E172" s="11" t="s">
        <v>13</v>
      </c>
      <c r="F172" s="250" t="s">
        <v>14</v>
      </c>
      <c r="G172" s="251"/>
      <c r="H172" s="251"/>
      <c r="I172" s="252"/>
      <c r="J172" s="244"/>
      <c r="K172" s="244"/>
      <c r="L172" s="244"/>
      <c r="M172" s="244"/>
      <c r="N172" s="244"/>
      <c r="O172" s="244"/>
      <c r="P172" s="244"/>
      <c r="Q172" s="244"/>
      <c r="R172" s="244"/>
      <c r="S172" s="244"/>
      <c r="T172" s="244"/>
      <c r="U172" s="245"/>
      <c r="V172" s="246"/>
      <c r="W172" s="247"/>
      <c r="X172" s="247"/>
    </row>
    <row r="173" spans="1:24" ht="33.75" customHeight="1" x14ac:dyDescent="0.2">
      <c r="A173" s="236"/>
      <c r="B173" s="237"/>
      <c r="C173" s="249" t="s">
        <v>14</v>
      </c>
      <c r="D173" s="12" t="s">
        <v>15</v>
      </c>
      <c r="E173" s="256" t="s">
        <v>14</v>
      </c>
      <c r="F173" s="253"/>
      <c r="G173" s="254"/>
      <c r="H173" s="254"/>
      <c r="I173" s="255"/>
      <c r="J173" s="248" t="s">
        <v>14</v>
      </c>
      <c r="K173" s="248"/>
      <c r="L173" s="273" t="s">
        <v>16</v>
      </c>
      <c r="M173" s="273"/>
      <c r="N173" s="273"/>
      <c r="O173" s="273"/>
      <c r="P173" s="274"/>
      <c r="Q173" s="262" t="s">
        <v>17</v>
      </c>
      <c r="R173" s="263"/>
      <c r="S173" s="264"/>
      <c r="T173" s="265" t="s">
        <v>18</v>
      </c>
      <c r="U173" s="245"/>
      <c r="V173" s="270" t="s">
        <v>184</v>
      </c>
      <c r="W173" s="247"/>
      <c r="X173" s="247"/>
    </row>
    <row r="174" spans="1:24" ht="22.5" customHeight="1" x14ac:dyDescent="0.2">
      <c r="A174" s="236"/>
      <c r="B174" s="237"/>
      <c r="C174" s="249"/>
      <c r="D174" s="275" t="s">
        <v>20</v>
      </c>
      <c r="E174" s="256"/>
      <c r="F174" s="248" t="s">
        <v>21</v>
      </c>
      <c r="G174" s="259" t="s">
        <v>9</v>
      </c>
      <c r="H174" s="261" t="s">
        <v>22</v>
      </c>
      <c r="I174" s="261"/>
      <c r="J174" s="248" t="s">
        <v>21</v>
      </c>
      <c r="K174" s="259" t="s">
        <v>9</v>
      </c>
      <c r="L174" s="268" t="s">
        <v>23</v>
      </c>
      <c r="M174" s="268" t="s">
        <v>24</v>
      </c>
      <c r="N174" s="268" t="s">
        <v>25</v>
      </c>
      <c r="O174" s="268" t="s">
        <v>26</v>
      </c>
      <c r="P174" s="269" t="s">
        <v>27</v>
      </c>
      <c r="Q174" s="268" t="s">
        <v>28</v>
      </c>
      <c r="R174" s="265" t="s">
        <v>29</v>
      </c>
      <c r="S174" s="265" t="s">
        <v>30</v>
      </c>
      <c r="T174" s="266"/>
      <c r="U174" s="245"/>
      <c r="V174" s="271"/>
      <c r="W174" s="247"/>
      <c r="X174" s="247"/>
    </row>
    <row r="175" spans="1:24" x14ac:dyDescent="0.2">
      <c r="A175" s="236"/>
      <c r="B175" s="237"/>
      <c r="C175" s="249"/>
      <c r="D175" s="275"/>
      <c r="E175" s="256"/>
      <c r="F175" s="248"/>
      <c r="G175" s="260"/>
      <c r="H175" s="257" t="s">
        <v>31</v>
      </c>
      <c r="I175" s="258"/>
      <c r="J175" s="248"/>
      <c r="K175" s="260"/>
      <c r="L175" s="268"/>
      <c r="M175" s="268"/>
      <c r="N175" s="268"/>
      <c r="O175" s="268"/>
      <c r="P175" s="269"/>
      <c r="Q175" s="268"/>
      <c r="R175" s="266"/>
      <c r="S175" s="266"/>
      <c r="T175" s="266"/>
      <c r="U175" s="245"/>
      <c r="V175" s="271"/>
      <c r="W175" s="247"/>
      <c r="X175" s="247"/>
    </row>
    <row r="176" spans="1:24" x14ac:dyDescent="0.2">
      <c r="A176" s="236"/>
      <c r="B176" s="237"/>
      <c r="C176" s="249"/>
      <c r="D176" s="275"/>
      <c r="E176" s="256"/>
      <c r="F176" s="248"/>
      <c r="G176" s="13" t="s">
        <v>32</v>
      </c>
      <c r="H176" s="14" t="s">
        <v>33</v>
      </c>
      <c r="I176" s="15" t="s">
        <v>32</v>
      </c>
      <c r="J176" s="248"/>
      <c r="K176" s="16" t="s">
        <v>34</v>
      </c>
      <c r="L176" s="268"/>
      <c r="M176" s="268"/>
      <c r="N176" s="268"/>
      <c r="O176" s="268"/>
      <c r="P176" s="269"/>
      <c r="Q176" s="268"/>
      <c r="R176" s="267"/>
      <c r="S176" s="267"/>
      <c r="T176" s="267"/>
      <c r="U176" s="245"/>
      <c r="V176" s="272"/>
      <c r="W176" s="247"/>
      <c r="X176" s="247"/>
    </row>
    <row r="177" spans="1:24" x14ac:dyDescent="0.2">
      <c r="A177" s="17" t="s">
        <v>35</v>
      </c>
      <c r="B177" s="18">
        <v>1</v>
      </c>
      <c r="C177" s="18">
        <v>2</v>
      </c>
      <c r="D177" s="19">
        <v>3</v>
      </c>
      <c r="E177" s="20">
        <v>4</v>
      </c>
      <c r="F177" s="18">
        <v>5</v>
      </c>
      <c r="G177" s="19">
        <v>6</v>
      </c>
      <c r="H177" s="21">
        <v>7</v>
      </c>
      <c r="I177" s="18">
        <v>8</v>
      </c>
      <c r="J177" s="19">
        <v>9</v>
      </c>
      <c r="K177" s="22">
        <v>10</v>
      </c>
      <c r="L177" s="18">
        <v>11</v>
      </c>
      <c r="M177" s="19">
        <v>12</v>
      </c>
      <c r="N177" s="22">
        <v>13</v>
      </c>
      <c r="O177" s="18">
        <v>14</v>
      </c>
      <c r="P177" s="19">
        <v>15</v>
      </c>
      <c r="Q177" s="22">
        <v>16</v>
      </c>
      <c r="R177" s="18">
        <v>17</v>
      </c>
      <c r="S177" s="19">
        <v>18</v>
      </c>
      <c r="T177" s="22">
        <v>19</v>
      </c>
      <c r="U177" s="18">
        <v>20</v>
      </c>
      <c r="V177" s="19">
        <v>21</v>
      </c>
      <c r="W177" s="22">
        <v>22</v>
      </c>
      <c r="X177" s="18">
        <v>23</v>
      </c>
    </row>
    <row r="178" spans="1:24" ht="27" x14ac:dyDescent="0.2">
      <c r="A178" s="157" t="s">
        <v>200</v>
      </c>
      <c r="B178" s="158">
        <f>B179+B180</f>
        <v>243</v>
      </c>
      <c r="C178" s="158">
        <f>C179+C180</f>
        <v>164</v>
      </c>
      <c r="D178" s="158">
        <f>D179+D180</f>
        <v>9</v>
      </c>
      <c r="E178" s="159">
        <f>E179+E180</f>
        <v>79</v>
      </c>
      <c r="F178" s="158">
        <f>F179+F180</f>
        <v>171</v>
      </c>
      <c r="G178" s="160">
        <f>F178/B178</f>
        <v>0.70370370370370372</v>
      </c>
      <c r="H178" s="159">
        <f>H179+H180</f>
        <v>171</v>
      </c>
      <c r="I178" s="160">
        <f>H178/F178</f>
        <v>1</v>
      </c>
      <c r="J178" s="24">
        <f>L178+M178+N178+O178+P178+R178+T178+S178+Q178</f>
        <v>72</v>
      </c>
      <c r="K178" s="160">
        <f>J178/B178</f>
        <v>0.29629629629629628</v>
      </c>
      <c r="L178" s="158">
        <f t="shared" ref="L178:T178" si="69">L179+L180</f>
        <v>8</v>
      </c>
      <c r="M178" s="158">
        <f t="shared" si="69"/>
        <v>0</v>
      </c>
      <c r="N178" s="158">
        <f t="shared" si="69"/>
        <v>2</v>
      </c>
      <c r="O178" s="158">
        <f t="shared" si="69"/>
        <v>1</v>
      </c>
      <c r="P178" s="158">
        <f t="shared" si="69"/>
        <v>0</v>
      </c>
      <c r="Q178" s="158">
        <f t="shared" si="69"/>
        <v>36</v>
      </c>
      <c r="R178" s="158">
        <f t="shared" si="69"/>
        <v>0</v>
      </c>
      <c r="S178" s="158">
        <f t="shared" si="69"/>
        <v>0</v>
      </c>
      <c r="T178" s="158">
        <f t="shared" si="69"/>
        <v>25</v>
      </c>
      <c r="U178" s="158">
        <f>U179+U180</f>
        <v>243</v>
      </c>
      <c r="V178" s="27">
        <f t="shared" ref="V178:V192" si="70">U178/B178</f>
        <v>1</v>
      </c>
      <c r="W178" s="158">
        <f>W179+W180</f>
        <v>0</v>
      </c>
      <c r="X178" s="28">
        <f>W178/C178</f>
        <v>0</v>
      </c>
    </row>
    <row r="179" spans="1:24" ht="13.5" x14ac:dyDescent="0.2">
      <c r="A179" s="161" t="s">
        <v>201</v>
      </c>
      <c r="B179" s="162">
        <f>B188</f>
        <v>69</v>
      </c>
      <c r="C179" s="162">
        <f t="shared" ref="C179:W179" si="71">C188</f>
        <v>69</v>
      </c>
      <c r="D179" s="162">
        <f t="shared" si="71"/>
        <v>0</v>
      </c>
      <c r="E179" s="163">
        <f t="shared" si="71"/>
        <v>0</v>
      </c>
      <c r="F179" s="162">
        <f t="shared" si="71"/>
        <v>53</v>
      </c>
      <c r="G179" s="160">
        <f t="shared" ref="G179:G192" si="72">F179/B179</f>
        <v>0.76811594202898548</v>
      </c>
      <c r="H179" s="163">
        <f t="shared" si="71"/>
        <v>53</v>
      </c>
      <c r="I179" s="160">
        <f>H179/F179</f>
        <v>1</v>
      </c>
      <c r="J179" s="24">
        <f>L179+M179+N179+O179+P179+R179+T179+S179+Q179</f>
        <v>16</v>
      </c>
      <c r="K179" s="160">
        <f t="shared" ref="K179:K192" si="73">J179/B179</f>
        <v>0.2318840579710145</v>
      </c>
      <c r="L179" s="162">
        <f t="shared" si="71"/>
        <v>0</v>
      </c>
      <c r="M179" s="162">
        <f t="shared" si="71"/>
        <v>0</v>
      </c>
      <c r="N179" s="162">
        <f t="shared" si="71"/>
        <v>0</v>
      </c>
      <c r="O179" s="162">
        <f t="shared" si="71"/>
        <v>0</v>
      </c>
      <c r="P179" s="162">
        <f t="shared" si="71"/>
        <v>0</v>
      </c>
      <c r="Q179" s="162">
        <f t="shared" si="71"/>
        <v>3</v>
      </c>
      <c r="R179" s="162">
        <f t="shared" si="71"/>
        <v>0</v>
      </c>
      <c r="S179" s="162">
        <f t="shared" si="71"/>
        <v>0</v>
      </c>
      <c r="T179" s="162">
        <f t="shared" si="71"/>
        <v>13</v>
      </c>
      <c r="U179" s="162">
        <f t="shared" si="71"/>
        <v>69</v>
      </c>
      <c r="V179" s="27">
        <f t="shared" si="70"/>
        <v>1</v>
      </c>
      <c r="W179" s="162">
        <f t="shared" si="71"/>
        <v>0</v>
      </c>
      <c r="X179" s="28">
        <f>W179/C179</f>
        <v>0</v>
      </c>
    </row>
    <row r="180" spans="1:24" ht="13.5" x14ac:dyDescent="0.2">
      <c r="A180" s="141" t="s">
        <v>202</v>
      </c>
      <c r="B180" s="164">
        <f>B181+B182+B183+B184+B185+B186+B187</f>
        <v>174</v>
      </c>
      <c r="C180" s="164">
        <f t="shared" ref="C180:H180" si="74">C181+C182+C183+C184+C185+C186+C187</f>
        <v>95</v>
      </c>
      <c r="D180" s="164">
        <f t="shared" si="74"/>
        <v>9</v>
      </c>
      <c r="E180" s="164">
        <f t="shared" si="74"/>
        <v>79</v>
      </c>
      <c r="F180" s="164">
        <f t="shared" si="74"/>
        <v>118</v>
      </c>
      <c r="G180" s="160">
        <f t="shared" si="72"/>
        <v>0.67816091954022983</v>
      </c>
      <c r="H180" s="165">
        <f t="shared" si="74"/>
        <v>118</v>
      </c>
      <c r="I180" s="160">
        <f>H180/F180</f>
        <v>1</v>
      </c>
      <c r="J180" s="24">
        <f>L180+M180+N180+O180+P180+R180+T180+S180+Q180</f>
        <v>56</v>
      </c>
      <c r="K180" s="160">
        <f t="shared" si="73"/>
        <v>0.32183908045977011</v>
      </c>
      <c r="L180" s="164">
        <f>L181+L182+L183+L184+L185+L186+L187</f>
        <v>8</v>
      </c>
      <c r="M180" s="164">
        <f t="shared" ref="M180:T180" si="75">M181+M182+M183+M184+M185+M186+M187</f>
        <v>0</v>
      </c>
      <c r="N180" s="164">
        <f t="shared" si="75"/>
        <v>2</v>
      </c>
      <c r="O180" s="164">
        <f t="shared" si="75"/>
        <v>1</v>
      </c>
      <c r="P180" s="164">
        <f t="shared" si="75"/>
        <v>0</v>
      </c>
      <c r="Q180" s="164">
        <f t="shared" si="75"/>
        <v>33</v>
      </c>
      <c r="R180" s="164">
        <f t="shared" si="75"/>
        <v>0</v>
      </c>
      <c r="S180" s="164">
        <f t="shared" si="75"/>
        <v>0</v>
      </c>
      <c r="T180" s="164">
        <f t="shared" si="75"/>
        <v>12</v>
      </c>
      <c r="U180" s="164">
        <f>U181+U182+U183+U184+U185+U186+U187</f>
        <v>174</v>
      </c>
      <c r="V180" s="27">
        <f t="shared" si="70"/>
        <v>1</v>
      </c>
      <c r="W180" s="164">
        <f>W181+W182+W183+W184+W185+W186+W187</f>
        <v>0</v>
      </c>
      <c r="X180" s="28">
        <f>W180/B180</f>
        <v>0</v>
      </c>
    </row>
    <row r="181" spans="1:24" ht="15.75" customHeight="1" x14ac:dyDescent="0.2">
      <c r="A181" s="166" t="s">
        <v>203</v>
      </c>
      <c r="B181" s="167">
        <f t="shared" ref="B181:B187" si="76">C181+E181</f>
        <v>39</v>
      </c>
      <c r="C181" s="167"/>
      <c r="D181" s="168"/>
      <c r="E181" s="169">
        <v>39</v>
      </c>
      <c r="F181" s="170">
        <v>16</v>
      </c>
      <c r="G181" s="171">
        <f t="shared" si="72"/>
        <v>0.41025641025641024</v>
      </c>
      <c r="H181" s="172">
        <v>16</v>
      </c>
      <c r="I181" s="171">
        <f t="shared" ref="I181:I192" si="77">H181/F181</f>
        <v>1</v>
      </c>
      <c r="J181" s="173">
        <f t="shared" ref="J181:J187" si="78">L181+M181+N181+O181+P181+R181+T181+S181+Q181</f>
        <v>23</v>
      </c>
      <c r="K181" s="171">
        <f t="shared" si="73"/>
        <v>0.58974358974358976</v>
      </c>
      <c r="L181" s="174"/>
      <c r="M181" s="174"/>
      <c r="N181" s="174"/>
      <c r="O181" s="174"/>
      <c r="P181" s="174"/>
      <c r="Q181" s="174">
        <v>19</v>
      </c>
      <c r="R181" s="174"/>
      <c r="S181" s="174"/>
      <c r="T181" s="174">
        <v>4</v>
      </c>
      <c r="U181" s="175">
        <f>F181+J181</f>
        <v>39</v>
      </c>
      <c r="V181" s="146">
        <f t="shared" si="70"/>
        <v>1</v>
      </c>
      <c r="W181" s="176"/>
      <c r="X181" s="177"/>
    </row>
    <row r="182" spans="1:24" ht="38.25" x14ac:dyDescent="0.2">
      <c r="A182" s="178" t="s">
        <v>204</v>
      </c>
      <c r="B182" s="179">
        <f t="shared" si="76"/>
        <v>16</v>
      </c>
      <c r="C182" s="167"/>
      <c r="D182" s="174"/>
      <c r="E182" s="169">
        <v>16</v>
      </c>
      <c r="F182" s="180">
        <v>14</v>
      </c>
      <c r="G182" s="171">
        <f t="shared" si="72"/>
        <v>0.875</v>
      </c>
      <c r="H182" s="181">
        <v>14</v>
      </c>
      <c r="I182" s="171">
        <f t="shared" si="77"/>
        <v>1</v>
      </c>
      <c r="J182" s="173">
        <f t="shared" si="78"/>
        <v>2</v>
      </c>
      <c r="K182" s="171">
        <f t="shared" si="73"/>
        <v>0.125</v>
      </c>
      <c r="L182" s="180">
        <v>2</v>
      </c>
      <c r="M182" s="180"/>
      <c r="N182" s="180"/>
      <c r="O182" s="180"/>
      <c r="P182" s="180"/>
      <c r="Q182" s="180"/>
      <c r="R182" s="180"/>
      <c r="S182" s="180"/>
      <c r="T182" s="180"/>
      <c r="U182" s="180">
        <f t="shared" ref="U182:U192" si="79">F182+J182</f>
        <v>16</v>
      </c>
      <c r="V182" s="146">
        <f t="shared" si="70"/>
        <v>1</v>
      </c>
      <c r="W182" s="180"/>
      <c r="X182" s="182"/>
    </row>
    <row r="183" spans="1:24" ht="25.5" x14ac:dyDescent="0.2">
      <c r="A183" s="178" t="s">
        <v>205</v>
      </c>
      <c r="B183" s="179">
        <f t="shared" si="76"/>
        <v>16</v>
      </c>
      <c r="C183" s="167">
        <v>15</v>
      </c>
      <c r="D183" s="174">
        <v>2</v>
      </c>
      <c r="E183" s="169">
        <v>1</v>
      </c>
      <c r="F183" s="180">
        <v>15</v>
      </c>
      <c r="G183" s="171">
        <f t="shared" si="72"/>
        <v>0.9375</v>
      </c>
      <c r="H183" s="181">
        <v>15</v>
      </c>
      <c r="I183" s="171">
        <f t="shared" si="77"/>
        <v>1</v>
      </c>
      <c r="J183" s="173">
        <f t="shared" si="78"/>
        <v>1</v>
      </c>
      <c r="K183" s="171">
        <f t="shared" si="73"/>
        <v>6.25E-2</v>
      </c>
      <c r="L183" s="180"/>
      <c r="M183" s="180"/>
      <c r="N183" s="180"/>
      <c r="O183" s="180">
        <v>1</v>
      </c>
      <c r="P183" s="180"/>
      <c r="Q183" s="180"/>
      <c r="R183" s="180"/>
      <c r="S183" s="180"/>
      <c r="T183" s="180"/>
      <c r="U183" s="180">
        <f t="shared" si="79"/>
        <v>16</v>
      </c>
      <c r="V183" s="146">
        <f t="shared" si="70"/>
        <v>1</v>
      </c>
      <c r="W183" s="180"/>
      <c r="X183" s="182"/>
    </row>
    <row r="184" spans="1:24" ht="76.5" x14ac:dyDescent="0.2">
      <c r="A184" s="178" t="s">
        <v>206</v>
      </c>
      <c r="B184" s="183">
        <f t="shared" si="76"/>
        <v>41</v>
      </c>
      <c r="C184" s="167">
        <v>21</v>
      </c>
      <c r="D184" s="174">
        <v>2</v>
      </c>
      <c r="E184" s="169">
        <v>20</v>
      </c>
      <c r="F184" s="175">
        <v>26</v>
      </c>
      <c r="G184" s="171">
        <f t="shared" si="72"/>
        <v>0.63414634146341464</v>
      </c>
      <c r="H184" s="184">
        <v>26</v>
      </c>
      <c r="I184" s="171">
        <f t="shared" si="77"/>
        <v>1</v>
      </c>
      <c r="J184" s="173">
        <f t="shared" si="78"/>
        <v>15</v>
      </c>
      <c r="K184" s="171">
        <f t="shared" si="73"/>
        <v>0.36585365853658536</v>
      </c>
      <c r="L184" s="175">
        <v>2</v>
      </c>
      <c r="M184" s="175"/>
      <c r="N184" s="175"/>
      <c r="O184" s="175"/>
      <c r="P184" s="175"/>
      <c r="Q184" s="175">
        <v>9</v>
      </c>
      <c r="R184" s="175"/>
      <c r="S184" s="175"/>
      <c r="T184" s="175">
        <v>4</v>
      </c>
      <c r="U184" s="175">
        <f t="shared" si="79"/>
        <v>41</v>
      </c>
      <c r="V184" s="146">
        <f t="shared" si="70"/>
        <v>1</v>
      </c>
      <c r="W184" s="175"/>
      <c r="X184" s="177"/>
    </row>
    <row r="185" spans="1:24" ht="67.5" customHeight="1" x14ac:dyDescent="0.2">
      <c r="A185" s="178" t="s">
        <v>207</v>
      </c>
      <c r="B185" s="179">
        <f t="shared" si="76"/>
        <v>19</v>
      </c>
      <c r="C185" s="167">
        <v>18</v>
      </c>
      <c r="D185" s="174"/>
      <c r="E185" s="169">
        <v>1</v>
      </c>
      <c r="F185" s="180">
        <v>13</v>
      </c>
      <c r="G185" s="171">
        <f t="shared" si="72"/>
        <v>0.68421052631578949</v>
      </c>
      <c r="H185" s="181">
        <v>13</v>
      </c>
      <c r="I185" s="171">
        <f t="shared" si="77"/>
        <v>1</v>
      </c>
      <c r="J185" s="173">
        <f t="shared" si="78"/>
        <v>6</v>
      </c>
      <c r="K185" s="171">
        <f t="shared" si="73"/>
        <v>0.31578947368421051</v>
      </c>
      <c r="L185" s="180">
        <v>2</v>
      </c>
      <c r="M185" s="180"/>
      <c r="N185" s="180"/>
      <c r="O185" s="180"/>
      <c r="P185" s="180"/>
      <c r="Q185" s="180">
        <v>1</v>
      </c>
      <c r="R185" s="180"/>
      <c r="S185" s="180"/>
      <c r="T185" s="180">
        <v>3</v>
      </c>
      <c r="U185" s="180">
        <f t="shared" si="79"/>
        <v>19</v>
      </c>
      <c r="V185" s="146">
        <f t="shared" si="70"/>
        <v>1</v>
      </c>
      <c r="W185" s="180"/>
      <c r="X185" s="182"/>
    </row>
    <row r="186" spans="1:24" ht="38.25" x14ac:dyDescent="0.2">
      <c r="A186" s="178" t="s">
        <v>208</v>
      </c>
      <c r="B186" s="185">
        <f t="shared" si="76"/>
        <v>19</v>
      </c>
      <c r="C186" s="167">
        <v>19</v>
      </c>
      <c r="D186" s="174">
        <v>2</v>
      </c>
      <c r="E186" s="169"/>
      <c r="F186" s="180">
        <v>18</v>
      </c>
      <c r="G186" s="171">
        <f t="shared" si="72"/>
        <v>0.94736842105263153</v>
      </c>
      <c r="H186" s="181">
        <v>18</v>
      </c>
      <c r="I186" s="171">
        <f t="shared" si="77"/>
        <v>1</v>
      </c>
      <c r="J186" s="173">
        <f t="shared" si="78"/>
        <v>1</v>
      </c>
      <c r="K186" s="171">
        <f t="shared" si="73"/>
        <v>5.2631578947368418E-2</v>
      </c>
      <c r="L186" s="180"/>
      <c r="M186" s="180"/>
      <c r="N186" s="180">
        <v>1</v>
      </c>
      <c r="O186" s="180"/>
      <c r="P186" s="180"/>
      <c r="Q186" s="180"/>
      <c r="R186" s="175"/>
      <c r="S186" s="175"/>
      <c r="T186" s="180"/>
      <c r="U186" s="186">
        <f t="shared" si="79"/>
        <v>19</v>
      </c>
      <c r="V186" s="146">
        <f t="shared" si="70"/>
        <v>1</v>
      </c>
      <c r="W186" s="180"/>
      <c r="X186" s="187"/>
    </row>
    <row r="187" spans="1:24" ht="38.25" x14ac:dyDescent="0.2">
      <c r="A187" s="178" t="s">
        <v>209</v>
      </c>
      <c r="B187" s="179">
        <f t="shared" si="76"/>
        <v>24</v>
      </c>
      <c r="C187" s="167">
        <v>22</v>
      </c>
      <c r="D187" s="174">
        <v>3</v>
      </c>
      <c r="E187" s="169">
        <v>2</v>
      </c>
      <c r="F187" s="188">
        <v>16</v>
      </c>
      <c r="G187" s="171">
        <f t="shared" si="72"/>
        <v>0.66666666666666663</v>
      </c>
      <c r="H187" s="189">
        <v>16</v>
      </c>
      <c r="I187" s="171">
        <f t="shared" si="77"/>
        <v>1</v>
      </c>
      <c r="J187" s="173">
        <f t="shared" si="78"/>
        <v>8</v>
      </c>
      <c r="K187" s="171">
        <f t="shared" si="73"/>
        <v>0.33333333333333331</v>
      </c>
      <c r="L187" s="190">
        <v>2</v>
      </c>
      <c r="M187" s="190"/>
      <c r="N187" s="190">
        <v>1</v>
      </c>
      <c r="O187" s="190"/>
      <c r="P187" s="190"/>
      <c r="Q187" s="190">
        <v>4</v>
      </c>
      <c r="R187" s="190"/>
      <c r="S187" s="190"/>
      <c r="T187" s="190">
        <v>1</v>
      </c>
      <c r="U187" s="180">
        <f t="shared" si="79"/>
        <v>24</v>
      </c>
      <c r="V187" s="146">
        <f t="shared" si="70"/>
        <v>1</v>
      </c>
      <c r="W187" s="191"/>
      <c r="X187" s="182"/>
    </row>
    <row r="188" spans="1:24" x14ac:dyDescent="0.2">
      <c r="A188" s="192" t="s">
        <v>210</v>
      </c>
      <c r="B188" s="193">
        <f>SUM(B189:B192)</f>
        <v>69</v>
      </c>
      <c r="C188" s="193">
        <f>SUM(C189:C192)</f>
        <v>69</v>
      </c>
      <c r="D188" s="193">
        <f t="shared" ref="D188:W188" si="80">SUM(D189:D192)</f>
        <v>0</v>
      </c>
      <c r="E188" s="194">
        <f t="shared" si="80"/>
        <v>0</v>
      </c>
      <c r="F188" s="193">
        <f t="shared" si="80"/>
        <v>53</v>
      </c>
      <c r="G188" s="160">
        <f t="shared" si="72"/>
        <v>0.76811594202898548</v>
      </c>
      <c r="H188" s="194">
        <f t="shared" si="80"/>
        <v>53</v>
      </c>
      <c r="I188" s="160">
        <f t="shared" si="77"/>
        <v>1</v>
      </c>
      <c r="J188" s="24">
        <f>L188+M188+N188+O188+P188+R188+T188+S188+Q188</f>
        <v>16</v>
      </c>
      <c r="K188" s="160">
        <f t="shared" si="73"/>
        <v>0.2318840579710145</v>
      </c>
      <c r="L188" s="193">
        <f t="shared" si="80"/>
        <v>0</v>
      </c>
      <c r="M188" s="193">
        <f t="shared" si="80"/>
        <v>0</v>
      </c>
      <c r="N188" s="193">
        <f t="shared" si="80"/>
        <v>0</v>
      </c>
      <c r="O188" s="193">
        <f t="shared" si="80"/>
        <v>0</v>
      </c>
      <c r="P188" s="193">
        <f t="shared" si="80"/>
        <v>0</v>
      </c>
      <c r="Q188" s="193">
        <f t="shared" si="80"/>
        <v>3</v>
      </c>
      <c r="R188" s="193">
        <f t="shared" si="80"/>
        <v>0</v>
      </c>
      <c r="S188" s="193">
        <f t="shared" si="80"/>
        <v>0</v>
      </c>
      <c r="T188" s="193">
        <f t="shared" si="80"/>
        <v>13</v>
      </c>
      <c r="U188" s="195">
        <f t="shared" si="79"/>
        <v>69</v>
      </c>
      <c r="V188" s="27">
        <f t="shared" si="70"/>
        <v>1</v>
      </c>
      <c r="W188" s="193">
        <f t="shared" si="80"/>
        <v>0</v>
      </c>
      <c r="X188" s="28">
        <f>W188/C188</f>
        <v>0</v>
      </c>
    </row>
    <row r="189" spans="1:24" x14ac:dyDescent="0.2">
      <c r="A189" s="196" t="s">
        <v>211</v>
      </c>
      <c r="B189" s="197">
        <f>C189+E189</f>
        <v>15</v>
      </c>
      <c r="C189" s="197">
        <v>15</v>
      </c>
      <c r="D189" s="198"/>
      <c r="E189" s="199"/>
      <c r="F189" s="200">
        <v>14</v>
      </c>
      <c r="G189" s="160">
        <f t="shared" si="72"/>
        <v>0.93333333333333335</v>
      </c>
      <c r="H189" s="201">
        <v>14</v>
      </c>
      <c r="I189" s="160">
        <f t="shared" si="77"/>
        <v>1</v>
      </c>
      <c r="J189" s="24">
        <f>L189+M189+N189+O189+P189+R189+T189+S189+Q189</f>
        <v>1</v>
      </c>
      <c r="K189" s="160">
        <f t="shared" si="73"/>
        <v>6.6666666666666666E-2</v>
      </c>
      <c r="L189" s="198"/>
      <c r="M189" s="198"/>
      <c r="N189" s="198"/>
      <c r="O189" s="198"/>
      <c r="P189" s="198"/>
      <c r="Q189" s="198"/>
      <c r="R189" s="198"/>
      <c r="S189" s="198"/>
      <c r="T189" s="198">
        <v>1</v>
      </c>
      <c r="U189" s="202">
        <f t="shared" si="79"/>
        <v>15</v>
      </c>
      <c r="V189" s="27">
        <f t="shared" si="70"/>
        <v>1</v>
      </c>
      <c r="W189" s="203"/>
      <c r="X189" s="204"/>
    </row>
    <row r="190" spans="1:24" ht="38.25" x14ac:dyDescent="0.2">
      <c r="A190" s="196" t="s">
        <v>212</v>
      </c>
      <c r="B190" s="197">
        <f>C190+E190</f>
        <v>19</v>
      </c>
      <c r="C190" s="197">
        <v>19</v>
      </c>
      <c r="D190" s="198"/>
      <c r="E190" s="199"/>
      <c r="F190" s="200">
        <v>11</v>
      </c>
      <c r="G190" s="160">
        <f t="shared" si="72"/>
        <v>0.57894736842105265</v>
      </c>
      <c r="H190" s="201">
        <v>11</v>
      </c>
      <c r="I190" s="160">
        <f t="shared" si="77"/>
        <v>1</v>
      </c>
      <c r="J190" s="24">
        <f>L190+M190+N190+O190+P190+R190+T190+S190+Q190</f>
        <v>8</v>
      </c>
      <c r="K190" s="160">
        <f t="shared" si="73"/>
        <v>0.42105263157894735</v>
      </c>
      <c r="L190" s="198"/>
      <c r="M190" s="198"/>
      <c r="N190" s="198"/>
      <c r="O190" s="198"/>
      <c r="P190" s="198"/>
      <c r="Q190" s="198">
        <v>1</v>
      </c>
      <c r="R190" s="198"/>
      <c r="S190" s="198"/>
      <c r="T190" s="198">
        <v>7</v>
      </c>
      <c r="U190" s="202">
        <f t="shared" si="79"/>
        <v>19</v>
      </c>
      <c r="V190" s="27">
        <f t="shared" si="70"/>
        <v>1</v>
      </c>
      <c r="W190" s="203"/>
      <c r="X190" s="204"/>
    </row>
    <row r="191" spans="1:24" ht="38.25" x14ac:dyDescent="0.2">
      <c r="A191" s="196" t="s">
        <v>213</v>
      </c>
      <c r="B191" s="197">
        <f>C191+E191</f>
        <v>13</v>
      </c>
      <c r="C191" s="197">
        <v>13</v>
      </c>
      <c r="D191" s="198"/>
      <c r="E191" s="199"/>
      <c r="F191" s="200">
        <v>7</v>
      </c>
      <c r="G191" s="160">
        <f t="shared" si="72"/>
        <v>0.53846153846153844</v>
      </c>
      <c r="H191" s="201">
        <v>7</v>
      </c>
      <c r="I191" s="160">
        <f t="shared" si="77"/>
        <v>1</v>
      </c>
      <c r="J191" s="24">
        <f>L191+M191+N191+O191+P191+R191+T191+S191+Q191</f>
        <v>6</v>
      </c>
      <c r="K191" s="160">
        <f t="shared" si="73"/>
        <v>0.46153846153846156</v>
      </c>
      <c r="L191" s="198"/>
      <c r="M191" s="198"/>
      <c r="N191" s="198"/>
      <c r="O191" s="198"/>
      <c r="P191" s="198"/>
      <c r="Q191" s="198">
        <v>2</v>
      </c>
      <c r="R191" s="198"/>
      <c r="S191" s="198"/>
      <c r="T191" s="198">
        <v>4</v>
      </c>
      <c r="U191" s="202">
        <f t="shared" si="79"/>
        <v>13</v>
      </c>
      <c r="V191" s="27">
        <f t="shared" si="70"/>
        <v>1</v>
      </c>
      <c r="W191" s="203"/>
      <c r="X191" s="204"/>
    </row>
    <row r="192" spans="1:24" ht="51" x14ac:dyDescent="0.2">
      <c r="A192" s="196" t="s">
        <v>214</v>
      </c>
      <c r="B192" s="197">
        <f>C192+E192</f>
        <v>22</v>
      </c>
      <c r="C192" s="197">
        <v>22</v>
      </c>
      <c r="D192" s="198"/>
      <c r="E192" s="199"/>
      <c r="F192" s="200">
        <v>21</v>
      </c>
      <c r="G192" s="160">
        <f t="shared" si="72"/>
        <v>0.95454545454545459</v>
      </c>
      <c r="H192" s="201">
        <v>21</v>
      </c>
      <c r="I192" s="160">
        <f t="shared" si="77"/>
        <v>1</v>
      </c>
      <c r="J192" s="24">
        <f>L192+M192+N192+O192+P192+R192+T192+S192+Q192</f>
        <v>1</v>
      </c>
      <c r="K192" s="160">
        <f t="shared" si="73"/>
        <v>4.5454545454545456E-2</v>
      </c>
      <c r="L192" s="198"/>
      <c r="M192" s="198"/>
      <c r="N192" s="198"/>
      <c r="O192" s="198"/>
      <c r="P192" s="198"/>
      <c r="Q192" s="198"/>
      <c r="R192" s="198"/>
      <c r="S192" s="198"/>
      <c r="T192" s="198">
        <v>1</v>
      </c>
      <c r="U192" s="202">
        <f t="shared" si="79"/>
        <v>22</v>
      </c>
      <c r="V192" s="27">
        <f t="shared" si="70"/>
        <v>1</v>
      </c>
      <c r="W192" s="202"/>
      <c r="X192" s="132"/>
    </row>
    <row r="193" spans="1:24" x14ac:dyDescent="0.2">
      <c r="A193" s="205"/>
      <c r="B193" s="206"/>
      <c r="C193" s="206"/>
      <c r="D193" s="206"/>
      <c r="E193" s="206"/>
      <c r="F193" s="206"/>
      <c r="G193" s="206"/>
      <c r="H193" s="206"/>
      <c r="I193" s="206"/>
      <c r="J193" s="206"/>
      <c r="K193" s="206"/>
      <c r="L193" s="206"/>
      <c r="M193" s="206"/>
      <c r="N193" s="206"/>
      <c r="O193" s="206"/>
      <c r="P193" s="206"/>
      <c r="Q193" s="206"/>
      <c r="R193" s="206"/>
      <c r="S193" s="206"/>
      <c r="T193" s="206"/>
      <c r="U193" s="206"/>
      <c r="V193" s="206"/>
      <c r="W193" s="206"/>
      <c r="X193" s="206"/>
    </row>
  </sheetData>
  <autoFilter ref="A17:Y192"/>
  <mergeCells count="134">
    <mergeCell ref="H175:I175"/>
    <mergeCell ref="V173:V176"/>
    <mergeCell ref="L174:L176"/>
    <mergeCell ref="O174:O176"/>
    <mergeCell ref="P174:P176"/>
    <mergeCell ref="J171:T172"/>
    <mergeCell ref="Q173:S173"/>
    <mergeCell ref="T173:T176"/>
    <mergeCell ref="Q174:Q176"/>
    <mergeCell ref="R174:R176"/>
    <mergeCell ref="A154:A159"/>
    <mergeCell ref="B154:B159"/>
    <mergeCell ref="W171:W176"/>
    <mergeCell ref="X171:X176"/>
    <mergeCell ref="C172:D172"/>
    <mergeCell ref="F172:I173"/>
    <mergeCell ref="C173:C176"/>
    <mergeCell ref="E173:E176"/>
    <mergeCell ref="D174:D176"/>
    <mergeCell ref="F174:F176"/>
    <mergeCell ref="G174:G175"/>
    <mergeCell ref="H174:I174"/>
    <mergeCell ref="J174:J176"/>
    <mergeCell ref="K174:K175"/>
    <mergeCell ref="M174:M176"/>
    <mergeCell ref="N174:N176"/>
    <mergeCell ref="U171:U176"/>
    <mergeCell ref="V171:V172"/>
    <mergeCell ref="S174:S176"/>
    <mergeCell ref="A171:A176"/>
    <mergeCell ref="B171:B176"/>
    <mergeCell ref="C171:E171"/>
    <mergeCell ref="F171:I171"/>
    <mergeCell ref="J154:T155"/>
    <mergeCell ref="U154:U159"/>
    <mergeCell ref="T156:T159"/>
    <mergeCell ref="O157:O159"/>
    <mergeCell ref="P157:P159"/>
    <mergeCell ref="Q157:Q159"/>
    <mergeCell ref="J157:J159"/>
    <mergeCell ref="K157:K158"/>
    <mergeCell ref="L157:L159"/>
    <mergeCell ref="M157:M159"/>
    <mergeCell ref="N157:N159"/>
    <mergeCell ref="R157:R159"/>
    <mergeCell ref="S157:S159"/>
    <mergeCell ref="J173:K173"/>
    <mergeCell ref="L173:P173"/>
    <mergeCell ref="D157:D159"/>
    <mergeCell ref="F157:F159"/>
    <mergeCell ref="G157:G158"/>
    <mergeCell ref="H157:I157"/>
    <mergeCell ref="H158:I158"/>
    <mergeCell ref="X154:X159"/>
    <mergeCell ref="C155:D155"/>
    <mergeCell ref="F155:I156"/>
    <mergeCell ref="C156:C159"/>
    <mergeCell ref="E156:E159"/>
    <mergeCell ref="J156:K156"/>
    <mergeCell ref="L156:P156"/>
    <mergeCell ref="Q156:S156"/>
    <mergeCell ref="C154:E154"/>
    <mergeCell ref="F154:I154"/>
    <mergeCell ref="V156:V159"/>
    <mergeCell ref="U132:U137"/>
    <mergeCell ref="V132:V133"/>
    <mergeCell ref="V154:V155"/>
    <mergeCell ref="W154:W159"/>
    <mergeCell ref="V134:V137"/>
    <mergeCell ref="D135:D137"/>
    <mergeCell ref="F135:F137"/>
    <mergeCell ref="G135:G136"/>
    <mergeCell ref="H135:I135"/>
    <mergeCell ref="J135:J137"/>
    <mergeCell ref="K135:K136"/>
    <mergeCell ref="L135:L137"/>
    <mergeCell ref="M135:M137"/>
    <mergeCell ref="N135:N137"/>
    <mergeCell ref="C5:D5"/>
    <mergeCell ref="F5:I6"/>
    <mergeCell ref="C6:C9"/>
    <mergeCell ref="E6:E9"/>
    <mergeCell ref="H8:I8"/>
    <mergeCell ref="D7:D9"/>
    <mergeCell ref="J132:T133"/>
    <mergeCell ref="Q134:S134"/>
    <mergeCell ref="T134:T137"/>
    <mergeCell ref="L7:L9"/>
    <mergeCell ref="M7:M9"/>
    <mergeCell ref="N7:N9"/>
    <mergeCell ref="O7:O9"/>
    <mergeCell ref="W132:W137"/>
    <mergeCell ref="X132:X137"/>
    <mergeCell ref="X4:X9"/>
    <mergeCell ref="O135:O137"/>
    <mergeCell ref="P135:P137"/>
    <mergeCell ref="Q135:Q137"/>
    <mergeCell ref="R135:R137"/>
    <mergeCell ref="S135:S137"/>
    <mergeCell ref="P7:P9"/>
    <mergeCell ref="Q7:Q9"/>
    <mergeCell ref="T6:T9"/>
    <mergeCell ref="V6:V9"/>
    <mergeCell ref="J134:K134"/>
    <mergeCell ref="L134:P134"/>
    <mergeCell ref="R7:R9"/>
    <mergeCell ref="S7:S9"/>
    <mergeCell ref="L6:P6"/>
    <mergeCell ref="A132:A137"/>
    <mergeCell ref="B132:B137"/>
    <mergeCell ref="C132:E132"/>
    <mergeCell ref="F132:I132"/>
    <mergeCell ref="C133:D133"/>
    <mergeCell ref="F133:I134"/>
    <mergeCell ref="C134:C137"/>
    <mergeCell ref="E134:E137"/>
    <mergeCell ref="H136:I136"/>
    <mergeCell ref="B2:W2"/>
    <mergeCell ref="G3:R3"/>
    <mergeCell ref="A4:A9"/>
    <mergeCell ref="B4:B9"/>
    <mergeCell ref="C4:E4"/>
    <mergeCell ref="F4:I4"/>
    <mergeCell ref="J4:T5"/>
    <mergeCell ref="U4:U9"/>
    <mergeCell ref="V4:V5"/>
    <mergeCell ref="W4:W9"/>
    <mergeCell ref="J7:J9"/>
    <mergeCell ref="F7:F9"/>
    <mergeCell ref="G7:G8"/>
    <mergeCell ref="H7:I7"/>
    <mergeCell ref="Q6:S6"/>
    <mergeCell ref="K7:K8"/>
    <mergeCell ref="J6:K6"/>
  </mergeCells>
  <phoneticPr fontId="0" type="noConversion"/>
  <pageMargins left="0.17" right="0.17" top="0.22" bottom="0.2" header="0.17" footer="0.16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93"/>
  <sheetViews>
    <sheetView topLeftCell="A139" workbookViewId="0">
      <selection activeCell="J145" sqref="J145"/>
    </sheetView>
  </sheetViews>
  <sheetFormatPr defaultRowHeight="12.75" x14ac:dyDescent="0.2"/>
  <cols>
    <col min="1" max="1" width="18.85546875" style="8" customWidth="1"/>
    <col min="2" max="2" width="5.85546875" style="8" customWidth="1"/>
    <col min="3" max="3" width="5.28515625" style="8" customWidth="1"/>
    <col min="4" max="4" width="5" style="8" customWidth="1"/>
    <col min="5" max="5" width="5.140625" style="8" customWidth="1"/>
    <col min="6" max="6" width="5.85546875" style="8" customWidth="1"/>
    <col min="7" max="7" width="7.7109375" style="8" customWidth="1"/>
    <col min="8" max="8" width="5.85546875" style="8" customWidth="1"/>
    <col min="9" max="9" width="7.7109375" style="8" customWidth="1"/>
    <col min="10" max="10" width="5.85546875" style="8" customWidth="1"/>
    <col min="11" max="11" width="7.28515625" style="8" customWidth="1"/>
    <col min="12" max="12" width="4.5703125" style="8" customWidth="1"/>
    <col min="13" max="13" width="4.42578125" style="8" customWidth="1"/>
    <col min="14" max="14" width="4.85546875" style="8" customWidth="1"/>
    <col min="15" max="15" width="4.7109375" style="8" customWidth="1"/>
    <col min="16" max="17" width="4.85546875" style="8" customWidth="1"/>
    <col min="18" max="18" width="4.140625" style="8" customWidth="1"/>
    <col min="19" max="19" width="5.5703125" style="8" customWidth="1"/>
    <col min="20" max="20" width="5.140625" style="8" customWidth="1"/>
    <col min="21" max="21" width="6.85546875" style="8" customWidth="1"/>
    <col min="22" max="22" width="7.42578125" style="8" customWidth="1"/>
    <col min="23" max="23" width="3.7109375" style="8" customWidth="1"/>
    <col min="24" max="24" width="4.5703125" style="8" customWidth="1"/>
    <col min="25" max="16384" width="9.140625" style="8"/>
  </cols>
  <sheetData>
    <row r="1" spans="1:43" x14ac:dyDescent="0.2">
      <c r="A1" s="1"/>
      <c r="B1" s="2"/>
      <c r="C1" s="2"/>
      <c r="D1" s="2"/>
      <c r="E1" s="3"/>
      <c r="F1" s="4"/>
      <c r="G1" s="5"/>
      <c r="H1" s="4"/>
      <c r="I1" s="4"/>
      <c r="J1" s="2"/>
      <c r="K1" s="1"/>
      <c r="L1" s="2"/>
      <c r="M1" s="2"/>
      <c r="N1" s="2"/>
      <c r="O1" s="2"/>
      <c r="P1" s="2"/>
      <c r="Q1" s="2"/>
      <c r="R1" s="2"/>
      <c r="S1" s="2"/>
      <c r="T1" s="2"/>
      <c r="U1" s="1"/>
      <c r="V1" s="1"/>
      <c r="W1" s="7" t="s">
        <v>215</v>
      </c>
      <c r="X1" s="9"/>
    </row>
    <row r="2" spans="1:43" ht="48" customHeight="1" x14ac:dyDescent="0.2">
      <c r="A2" s="1"/>
      <c r="B2" s="234" t="s">
        <v>216</v>
      </c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9"/>
      <c r="Z2" s="207"/>
      <c r="AA2" s="207"/>
      <c r="AB2" s="207"/>
      <c r="AC2" s="207"/>
      <c r="AD2" s="207"/>
      <c r="AE2" s="207"/>
      <c r="AF2" s="207"/>
      <c r="AG2" s="207"/>
      <c r="AH2" s="207"/>
      <c r="AI2" s="207"/>
      <c r="AJ2" s="207"/>
      <c r="AK2" s="207"/>
      <c r="AL2" s="207"/>
      <c r="AM2" s="207"/>
      <c r="AN2" s="207"/>
      <c r="AO2" s="207"/>
      <c r="AP2" s="207"/>
      <c r="AQ2" s="207"/>
    </row>
    <row r="3" spans="1:43" ht="15.75" customHeight="1" x14ac:dyDescent="0.2">
      <c r="A3" s="10"/>
      <c r="B3" s="7"/>
      <c r="C3" s="7"/>
      <c r="D3" s="235" t="s">
        <v>2</v>
      </c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7"/>
      <c r="P3" s="7"/>
      <c r="Q3" s="7"/>
      <c r="R3" s="7"/>
      <c r="S3" s="7"/>
      <c r="T3" s="7"/>
      <c r="U3" s="7"/>
      <c r="V3" s="7"/>
      <c r="W3" s="7"/>
      <c r="X3" s="7"/>
    </row>
    <row r="4" spans="1:43" ht="16.5" customHeight="1" x14ac:dyDescent="0.2">
      <c r="A4" s="236" t="s">
        <v>3</v>
      </c>
      <c r="B4" s="237" t="s">
        <v>4</v>
      </c>
      <c r="C4" s="238" t="s">
        <v>5</v>
      </c>
      <c r="D4" s="239"/>
      <c r="E4" s="240"/>
      <c r="F4" s="241" t="s">
        <v>6</v>
      </c>
      <c r="G4" s="242"/>
      <c r="H4" s="242"/>
      <c r="I4" s="243"/>
      <c r="J4" s="244" t="s">
        <v>7</v>
      </c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5" t="s">
        <v>8</v>
      </c>
      <c r="V4" s="246" t="s">
        <v>15</v>
      </c>
      <c r="W4" s="247" t="s">
        <v>10</v>
      </c>
      <c r="X4" s="247" t="s">
        <v>11</v>
      </c>
    </row>
    <row r="5" spans="1:43" ht="33.75" customHeight="1" x14ac:dyDescent="0.2">
      <c r="A5" s="236"/>
      <c r="B5" s="237"/>
      <c r="C5" s="249" t="s">
        <v>12</v>
      </c>
      <c r="D5" s="249"/>
      <c r="E5" s="11" t="s">
        <v>13</v>
      </c>
      <c r="F5" s="250" t="s">
        <v>14</v>
      </c>
      <c r="G5" s="251"/>
      <c r="H5" s="251"/>
      <c r="I5" s="252"/>
      <c r="J5" s="244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5"/>
      <c r="V5" s="246"/>
      <c r="W5" s="247"/>
      <c r="X5" s="247"/>
    </row>
    <row r="6" spans="1:43" ht="33.75" customHeight="1" x14ac:dyDescent="0.2">
      <c r="A6" s="236"/>
      <c r="B6" s="237"/>
      <c r="C6" s="249" t="s">
        <v>14</v>
      </c>
      <c r="D6" s="12" t="s">
        <v>15</v>
      </c>
      <c r="E6" s="256" t="s">
        <v>14</v>
      </c>
      <c r="F6" s="253"/>
      <c r="G6" s="254"/>
      <c r="H6" s="254"/>
      <c r="I6" s="255"/>
      <c r="J6" s="248" t="s">
        <v>14</v>
      </c>
      <c r="K6" s="248"/>
      <c r="L6" s="273" t="s">
        <v>16</v>
      </c>
      <c r="M6" s="273"/>
      <c r="N6" s="273"/>
      <c r="O6" s="273"/>
      <c r="P6" s="274"/>
      <c r="Q6" s="262" t="s">
        <v>17</v>
      </c>
      <c r="R6" s="263"/>
      <c r="S6" s="264"/>
      <c r="T6" s="265" t="s">
        <v>18</v>
      </c>
      <c r="U6" s="245"/>
      <c r="V6" s="270" t="s">
        <v>19</v>
      </c>
      <c r="W6" s="247"/>
      <c r="X6" s="247"/>
    </row>
    <row r="7" spans="1:43" ht="19.5" customHeight="1" x14ac:dyDescent="0.2">
      <c r="A7" s="236"/>
      <c r="B7" s="237"/>
      <c r="C7" s="249"/>
      <c r="D7" s="275" t="s">
        <v>20</v>
      </c>
      <c r="E7" s="256"/>
      <c r="F7" s="248" t="s">
        <v>21</v>
      </c>
      <c r="G7" s="259" t="s">
        <v>15</v>
      </c>
      <c r="H7" s="261" t="s">
        <v>22</v>
      </c>
      <c r="I7" s="261"/>
      <c r="J7" s="248" t="s">
        <v>21</v>
      </c>
      <c r="K7" s="259" t="s">
        <v>15</v>
      </c>
      <c r="L7" s="268" t="s">
        <v>23</v>
      </c>
      <c r="M7" s="268" t="s">
        <v>24</v>
      </c>
      <c r="N7" s="268" t="s">
        <v>25</v>
      </c>
      <c r="O7" s="268" t="s">
        <v>26</v>
      </c>
      <c r="P7" s="269" t="s">
        <v>27</v>
      </c>
      <c r="Q7" s="268" t="s">
        <v>28</v>
      </c>
      <c r="R7" s="265" t="s">
        <v>29</v>
      </c>
      <c r="S7" s="265" t="s">
        <v>30</v>
      </c>
      <c r="T7" s="266"/>
      <c r="U7" s="245"/>
      <c r="V7" s="271"/>
      <c r="W7" s="247"/>
      <c r="X7" s="247"/>
    </row>
    <row r="8" spans="1:43" ht="13.5" customHeight="1" x14ac:dyDescent="0.2">
      <c r="A8" s="236"/>
      <c r="B8" s="237"/>
      <c r="C8" s="249"/>
      <c r="D8" s="275"/>
      <c r="E8" s="256"/>
      <c r="F8" s="248"/>
      <c r="G8" s="260"/>
      <c r="H8" s="257" t="s">
        <v>31</v>
      </c>
      <c r="I8" s="258"/>
      <c r="J8" s="248"/>
      <c r="K8" s="260"/>
      <c r="L8" s="268"/>
      <c r="M8" s="268"/>
      <c r="N8" s="268"/>
      <c r="O8" s="268"/>
      <c r="P8" s="269"/>
      <c r="Q8" s="268"/>
      <c r="R8" s="266"/>
      <c r="S8" s="266"/>
      <c r="T8" s="266"/>
      <c r="U8" s="245"/>
      <c r="V8" s="271"/>
      <c r="W8" s="247"/>
      <c r="X8" s="247"/>
    </row>
    <row r="9" spans="1:43" ht="21.75" customHeight="1" x14ac:dyDescent="0.2">
      <c r="A9" s="236"/>
      <c r="B9" s="237"/>
      <c r="C9" s="249"/>
      <c r="D9" s="275"/>
      <c r="E9" s="256"/>
      <c r="F9" s="248"/>
      <c r="G9" s="13" t="s">
        <v>32</v>
      </c>
      <c r="H9" s="15" t="s">
        <v>33</v>
      </c>
      <c r="I9" s="15" t="s">
        <v>32</v>
      </c>
      <c r="J9" s="248"/>
      <c r="K9" s="16" t="s">
        <v>34</v>
      </c>
      <c r="L9" s="268"/>
      <c r="M9" s="268"/>
      <c r="N9" s="268"/>
      <c r="O9" s="268"/>
      <c r="P9" s="269"/>
      <c r="Q9" s="268"/>
      <c r="R9" s="267"/>
      <c r="S9" s="267"/>
      <c r="T9" s="267"/>
      <c r="U9" s="245"/>
      <c r="V9" s="272"/>
      <c r="W9" s="247"/>
      <c r="X9" s="247"/>
    </row>
    <row r="10" spans="1:43" x14ac:dyDescent="0.2">
      <c r="A10" s="17" t="s">
        <v>35</v>
      </c>
      <c r="B10" s="18">
        <v>1</v>
      </c>
      <c r="C10" s="18">
        <v>2</v>
      </c>
      <c r="D10" s="19">
        <v>3</v>
      </c>
      <c r="E10" s="20">
        <v>4</v>
      </c>
      <c r="F10" s="18">
        <v>5</v>
      </c>
      <c r="G10" s="19">
        <v>6</v>
      </c>
      <c r="H10" s="208">
        <v>7</v>
      </c>
      <c r="I10" s="18">
        <v>8</v>
      </c>
      <c r="J10" s="19">
        <v>9</v>
      </c>
      <c r="K10" s="22">
        <v>10</v>
      </c>
      <c r="L10" s="18">
        <v>11</v>
      </c>
      <c r="M10" s="19">
        <v>12</v>
      </c>
      <c r="N10" s="22">
        <v>13</v>
      </c>
      <c r="O10" s="18">
        <v>14</v>
      </c>
      <c r="P10" s="19">
        <v>15</v>
      </c>
      <c r="Q10" s="19">
        <v>16</v>
      </c>
      <c r="R10" s="22">
        <v>17</v>
      </c>
      <c r="S10" s="18">
        <v>18</v>
      </c>
      <c r="T10" s="19">
        <v>19</v>
      </c>
      <c r="U10" s="19">
        <v>20</v>
      </c>
      <c r="V10" s="22">
        <v>21</v>
      </c>
      <c r="W10" s="18">
        <v>22</v>
      </c>
      <c r="X10" s="19">
        <v>23</v>
      </c>
    </row>
    <row r="11" spans="1:43" ht="21" x14ac:dyDescent="0.2">
      <c r="A11" s="23" t="s">
        <v>36</v>
      </c>
      <c r="B11" s="24">
        <f>B12+B17+B16</f>
        <v>2678</v>
      </c>
      <c r="C11" s="24">
        <f>C12+C17+C16</f>
        <v>2222</v>
      </c>
      <c r="D11" s="24">
        <f>D12+D17+D16</f>
        <v>168</v>
      </c>
      <c r="E11" s="24">
        <f>E12+E17+E16</f>
        <v>456</v>
      </c>
      <c r="F11" s="24">
        <f>F12+F17+F16</f>
        <v>1612</v>
      </c>
      <c r="G11" s="25">
        <f>F11/C11</f>
        <v>0.72547254725472543</v>
      </c>
      <c r="H11" s="24">
        <f>H12+H17+H16</f>
        <v>1583</v>
      </c>
      <c r="I11" s="25">
        <f>H11/F11</f>
        <v>0.98200992555831268</v>
      </c>
      <c r="J11" s="24">
        <f>L11+M11+N11+O11+P11+R11+T11+S11</f>
        <v>574</v>
      </c>
      <c r="K11" s="26">
        <f>J11/C11</f>
        <v>0.25832583258325831</v>
      </c>
      <c r="L11" s="24">
        <f t="shared" ref="L11:T11" si="0">L12+L17+L16</f>
        <v>178</v>
      </c>
      <c r="M11" s="24">
        <f t="shared" si="0"/>
        <v>32</v>
      </c>
      <c r="N11" s="24">
        <f t="shared" si="0"/>
        <v>7</v>
      </c>
      <c r="O11" s="24">
        <f t="shared" si="0"/>
        <v>7</v>
      </c>
      <c r="P11" s="24">
        <f t="shared" si="0"/>
        <v>0</v>
      </c>
      <c r="Q11" s="24">
        <f t="shared" si="0"/>
        <v>36</v>
      </c>
      <c r="R11" s="24">
        <f t="shared" si="0"/>
        <v>53</v>
      </c>
      <c r="S11" s="24">
        <f t="shared" si="0"/>
        <v>25</v>
      </c>
      <c r="T11" s="24">
        <f t="shared" si="0"/>
        <v>272</v>
      </c>
      <c r="U11" s="24">
        <f>F11+J11</f>
        <v>2186</v>
      </c>
      <c r="V11" s="26">
        <f t="shared" ref="V11:V74" si="1">U11/C11</f>
        <v>0.98379837983798379</v>
      </c>
      <c r="W11" s="24">
        <f>W12+W17+W16</f>
        <v>0</v>
      </c>
      <c r="X11" s="28">
        <f t="shared" ref="X11:X18" si="2">W11/B11</f>
        <v>0</v>
      </c>
    </row>
    <row r="12" spans="1:43" s="33" customFormat="1" x14ac:dyDescent="0.2">
      <c r="A12" s="29" t="s">
        <v>37</v>
      </c>
      <c r="B12" s="24">
        <f>B15+B14+B13</f>
        <v>2435</v>
      </c>
      <c r="C12" s="24">
        <f>C15+C14+C13</f>
        <v>2058</v>
      </c>
      <c r="D12" s="24">
        <f>D15+D14+D13</f>
        <v>159</v>
      </c>
      <c r="E12" s="24">
        <f>E15+E14+E13</f>
        <v>377</v>
      </c>
      <c r="F12" s="24">
        <f>F15+F14+F13</f>
        <v>1492</v>
      </c>
      <c r="G12" s="25">
        <f t="shared" ref="G12:G75" si="3">F12/C12</f>
        <v>0.72497570456754135</v>
      </c>
      <c r="H12" s="24">
        <f>H15+H14+H13</f>
        <v>1463</v>
      </c>
      <c r="I12" s="30">
        <f>H12/F12</f>
        <v>0.98056300268096519</v>
      </c>
      <c r="J12" s="24">
        <f t="shared" ref="J12:J75" si="4">L12+M12+N12+O12+P12+R12+T12+S12</f>
        <v>547</v>
      </c>
      <c r="K12" s="26">
        <f t="shared" ref="K12:K75" si="5">J12/C12</f>
        <v>0.26579203109815353</v>
      </c>
      <c r="L12" s="24">
        <f t="shared" ref="L12:T12" si="6">L15+L14+L13</f>
        <v>172</v>
      </c>
      <c r="M12" s="24">
        <f t="shared" si="6"/>
        <v>32</v>
      </c>
      <c r="N12" s="24">
        <f t="shared" si="6"/>
        <v>5</v>
      </c>
      <c r="O12" s="24">
        <f t="shared" si="6"/>
        <v>6</v>
      </c>
      <c r="P12" s="24">
        <f t="shared" si="6"/>
        <v>0</v>
      </c>
      <c r="Q12" s="24">
        <f t="shared" si="6"/>
        <v>19</v>
      </c>
      <c r="R12" s="24">
        <f t="shared" si="6"/>
        <v>53</v>
      </c>
      <c r="S12" s="24">
        <f t="shared" si="6"/>
        <v>25</v>
      </c>
      <c r="T12" s="24">
        <f t="shared" si="6"/>
        <v>254</v>
      </c>
      <c r="U12" s="24">
        <f>F12+J12</f>
        <v>2039</v>
      </c>
      <c r="V12" s="26">
        <f t="shared" si="1"/>
        <v>0.99076773566569487</v>
      </c>
      <c r="W12" s="24">
        <f>W15+W14+W13</f>
        <v>0</v>
      </c>
      <c r="X12" s="28">
        <f t="shared" si="2"/>
        <v>0</v>
      </c>
    </row>
    <row r="13" spans="1:43" s="33" customFormat="1" x14ac:dyDescent="0.2">
      <c r="A13" s="209" t="s">
        <v>38</v>
      </c>
      <c r="B13" s="24">
        <f>B18+B24+B30+B36+B43+B49+B62+B71+B73+B77+B80+B84+B96+B60+B101+B109+B119+B93</f>
        <v>2168</v>
      </c>
      <c r="C13" s="24">
        <f>C18+C24+C30+C36+C43+C49+C62+C71+C73+C77+C80+C84+C96+C60+C101+C109+C119+C93</f>
        <v>1860</v>
      </c>
      <c r="D13" s="24">
        <f>D18+D24+D30+D36+D43+D49+D62+D71+D73+D77+D80+D84+D96+D60+D101+D109+D119+D93</f>
        <v>152</v>
      </c>
      <c r="E13" s="24">
        <f>E18+E24+E30+E36+E43+E49+E62+E71+E73+E77+E80+E84+E96+E60+E101+E109+E119+E93</f>
        <v>308</v>
      </c>
      <c r="F13" s="24">
        <f>F18+F24+F30+F36+F43+F49+F62+F71+F73+F77+F80+F84+F96+F60+F101+F109+F119+F93</f>
        <v>1340</v>
      </c>
      <c r="G13" s="25">
        <f t="shared" si="3"/>
        <v>0.72043010752688175</v>
      </c>
      <c r="H13" s="24">
        <f>H18+H24+H30+H36+H43+H49+H62+H71+H73+H77+H80+H84+H96+H60+H101+H109+H119+H93</f>
        <v>1320</v>
      </c>
      <c r="I13" s="30">
        <f>H13/F13</f>
        <v>0.9850746268656716</v>
      </c>
      <c r="J13" s="24">
        <f t="shared" si="4"/>
        <v>506</v>
      </c>
      <c r="K13" s="26">
        <f t="shared" si="5"/>
        <v>0.27204301075268816</v>
      </c>
      <c r="L13" s="24">
        <f t="shared" ref="L13:T13" si="7">L18+L24+L30+L36+L43+L49+L62+L71+L73+L77+L80+L84+L96+L60+L101+L109+L119+L93</f>
        <v>161</v>
      </c>
      <c r="M13" s="24">
        <f t="shared" si="7"/>
        <v>29</v>
      </c>
      <c r="N13" s="24">
        <f t="shared" si="7"/>
        <v>5</v>
      </c>
      <c r="O13" s="24">
        <f t="shared" si="7"/>
        <v>5</v>
      </c>
      <c r="P13" s="24">
        <f t="shared" si="7"/>
        <v>0</v>
      </c>
      <c r="Q13" s="24">
        <f t="shared" si="7"/>
        <v>14</v>
      </c>
      <c r="R13" s="24">
        <f t="shared" si="7"/>
        <v>53</v>
      </c>
      <c r="S13" s="24">
        <f t="shared" si="7"/>
        <v>25</v>
      </c>
      <c r="T13" s="24">
        <f t="shared" si="7"/>
        <v>228</v>
      </c>
      <c r="U13" s="24">
        <f>F13+J13</f>
        <v>1846</v>
      </c>
      <c r="V13" s="26">
        <f t="shared" si="1"/>
        <v>0.99247311827956985</v>
      </c>
      <c r="W13" s="24">
        <f>W18+W24+W30+W36+W43+W49+W62+W71+W73+W77+W80+W84+W96+W60+W101+W109+W119+W93</f>
        <v>0</v>
      </c>
      <c r="X13" s="35">
        <f t="shared" si="2"/>
        <v>0</v>
      </c>
    </row>
    <row r="14" spans="1:43" s="33" customFormat="1" x14ac:dyDescent="0.2">
      <c r="A14" s="36" t="s">
        <v>39</v>
      </c>
      <c r="B14" s="24">
        <f>B161</f>
        <v>129</v>
      </c>
      <c r="C14" s="24">
        <f>C161</f>
        <v>89</v>
      </c>
      <c r="D14" s="24">
        <f>D161</f>
        <v>7</v>
      </c>
      <c r="E14" s="24">
        <f>E161</f>
        <v>40</v>
      </c>
      <c r="F14" s="24">
        <f>F161</f>
        <v>63</v>
      </c>
      <c r="G14" s="25">
        <f t="shared" si="3"/>
        <v>0.7078651685393258</v>
      </c>
      <c r="H14" s="24">
        <f>H161</f>
        <v>60</v>
      </c>
      <c r="I14" s="30">
        <f>H14/F14</f>
        <v>0.95238095238095233</v>
      </c>
      <c r="J14" s="24">
        <f t="shared" si="4"/>
        <v>21</v>
      </c>
      <c r="K14" s="26">
        <f t="shared" si="5"/>
        <v>0.23595505617977527</v>
      </c>
      <c r="L14" s="24">
        <f t="shared" ref="L14:U14" si="8">L161</f>
        <v>3</v>
      </c>
      <c r="M14" s="24">
        <f t="shared" si="8"/>
        <v>2</v>
      </c>
      <c r="N14" s="24">
        <f t="shared" si="8"/>
        <v>0</v>
      </c>
      <c r="O14" s="24">
        <f t="shared" si="8"/>
        <v>1</v>
      </c>
      <c r="P14" s="24">
        <f t="shared" si="8"/>
        <v>0</v>
      </c>
      <c r="Q14" s="24">
        <f t="shared" si="8"/>
        <v>5</v>
      </c>
      <c r="R14" s="24">
        <f t="shared" si="8"/>
        <v>0</v>
      </c>
      <c r="S14" s="24">
        <f t="shared" si="8"/>
        <v>0</v>
      </c>
      <c r="T14" s="24">
        <f t="shared" si="8"/>
        <v>15</v>
      </c>
      <c r="U14" s="24">
        <f t="shared" si="8"/>
        <v>89</v>
      </c>
      <c r="V14" s="26">
        <f t="shared" si="1"/>
        <v>1</v>
      </c>
      <c r="W14" s="24">
        <f>W161</f>
        <v>0</v>
      </c>
      <c r="X14" s="35">
        <f t="shared" si="2"/>
        <v>0</v>
      </c>
    </row>
    <row r="15" spans="1:43" s="33" customFormat="1" x14ac:dyDescent="0.2">
      <c r="A15" s="36" t="s">
        <v>40</v>
      </c>
      <c r="B15" s="24">
        <f>B139</f>
        <v>138</v>
      </c>
      <c r="C15" s="24">
        <f>C139</f>
        <v>109</v>
      </c>
      <c r="D15" s="24">
        <f>D139</f>
        <v>0</v>
      </c>
      <c r="E15" s="24">
        <f>E139</f>
        <v>29</v>
      </c>
      <c r="F15" s="24">
        <f>F139</f>
        <v>89</v>
      </c>
      <c r="G15" s="25">
        <f t="shared" si="3"/>
        <v>0.8165137614678899</v>
      </c>
      <c r="H15" s="24">
        <f>H139</f>
        <v>83</v>
      </c>
      <c r="I15" s="30">
        <f t="shared" ref="I15:I48" si="9">H15/F15</f>
        <v>0.93258426966292129</v>
      </c>
      <c r="J15" s="24">
        <f t="shared" si="4"/>
        <v>20</v>
      </c>
      <c r="K15" s="26">
        <f t="shared" si="5"/>
        <v>0.1834862385321101</v>
      </c>
      <c r="L15" s="24">
        <f t="shared" ref="L15:T15" si="10">L139</f>
        <v>8</v>
      </c>
      <c r="M15" s="24">
        <f t="shared" si="10"/>
        <v>1</v>
      </c>
      <c r="N15" s="24">
        <f t="shared" si="10"/>
        <v>0</v>
      </c>
      <c r="O15" s="24">
        <f t="shared" si="10"/>
        <v>0</v>
      </c>
      <c r="P15" s="24">
        <f t="shared" si="10"/>
        <v>0</v>
      </c>
      <c r="Q15" s="24">
        <f t="shared" si="10"/>
        <v>0</v>
      </c>
      <c r="R15" s="24">
        <f t="shared" si="10"/>
        <v>0</v>
      </c>
      <c r="S15" s="24">
        <f t="shared" si="10"/>
        <v>0</v>
      </c>
      <c r="T15" s="24">
        <f t="shared" si="10"/>
        <v>11</v>
      </c>
      <c r="U15" s="24">
        <f>U139</f>
        <v>109</v>
      </c>
      <c r="V15" s="26">
        <f t="shared" si="1"/>
        <v>1</v>
      </c>
      <c r="W15" s="24">
        <f>W139</f>
        <v>0</v>
      </c>
      <c r="X15" s="35">
        <f t="shared" si="2"/>
        <v>0</v>
      </c>
    </row>
    <row r="16" spans="1:43" s="33" customFormat="1" x14ac:dyDescent="0.2">
      <c r="A16" s="29" t="s">
        <v>41</v>
      </c>
      <c r="B16" s="24">
        <f>B180</f>
        <v>174</v>
      </c>
      <c r="C16" s="24">
        <f t="shared" ref="C16:H16" si="11">C180</f>
        <v>95</v>
      </c>
      <c r="D16" s="24">
        <f t="shared" si="11"/>
        <v>9</v>
      </c>
      <c r="E16" s="24">
        <f t="shared" si="11"/>
        <v>79</v>
      </c>
      <c r="F16" s="24">
        <f t="shared" si="11"/>
        <v>67</v>
      </c>
      <c r="G16" s="25">
        <f t="shared" si="3"/>
        <v>0.70526315789473681</v>
      </c>
      <c r="H16" s="24">
        <f t="shared" si="11"/>
        <v>67</v>
      </c>
      <c r="I16" s="30">
        <f>H16/F16</f>
        <v>1</v>
      </c>
      <c r="J16" s="24">
        <f t="shared" si="4"/>
        <v>14</v>
      </c>
      <c r="K16" s="26">
        <f t="shared" si="5"/>
        <v>0.14736842105263157</v>
      </c>
      <c r="L16" s="24">
        <f>L180</f>
        <v>6</v>
      </c>
      <c r="M16" s="24">
        <f t="shared" ref="M16:T16" si="12">M180</f>
        <v>0</v>
      </c>
      <c r="N16" s="24">
        <f t="shared" si="12"/>
        <v>2</v>
      </c>
      <c r="O16" s="24">
        <f t="shared" si="12"/>
        <v>1</v>
      </c>
      <c r="P16" s="24">
        <f t="shared" si="12"/>
        <v>0</v>
      </c>
      <c r="Q16" s="24">
        <f t="shared" si="12"/>
        <v>14</v>
      </c>
      <c r="R16" s="24">
        <f t="shared" si="12"/>
        <v>0</v>
      </c>
      <c r="S16" s="24">
        <f t="shared" si="12"/>
        <v>0</v>
      </c>
      <c r="T16" s="24">
        <f t="shared" si="12"/>
        <v>5</v>
      </c>
      <c r="U16" s="24">
        <f>F16+J16</f>
        <v>81</v>
      </c>
      <c r="V16" s="26">
        <f t="shared" si="1"/>
        <v>0.85263157894736841</v>
      </c>
      <c r="W16" s="24">
        <f>W180</f>
        <v>0</v>
      </c>
      <c r="X16" s="35">
        <f t="shared" si="2"/>
        <v>0</v>
      </c>
    </row>
    <row r="17" spans="1:26" s="33" customFormat="1" ht="25.5" x14ac:dyDescent="0.2">
      <c r="A17" s="29" t="s">
        <v>217</v>
      </c>
      <c r="B17" s="24">
        <f>B188</f>
        <v>69</v>
      </c>
      <c r="C17" s="24">
        <f>C188</f>
        <v>69</v>
      </c>
      <c r="D17" s="24">
        <f>D188</f>
        <v>0</v>
      </c>
      <c r="E17" s="24">
        <f>E188</f>
        <v>0</v>
      </c>
      <c r="F17" s="24">
        <f>F188</f>
        <v>53</v>
      </c>
      <c r="G17" s="25">
        <f t="shared" si="3"/>
        <v>0.76811594202898548</v>
      </c>
      <c r="H17" s="24">
        <f>H188</f>
        <v>53</v>
      </c>
      <c r="I17" s="30">
        <f>H17/F17</f>
        <v>1</v>
      </c>
      <c r="J17" s="24">
        <f t="shared" si="4"/>
        <v>13</v>
      </c>
      <c r="K17" s="26">
        <f t="shared" si="5"/>
        <v>0.18840579710144928</v>
      </c>
      <c r="L17" s="24">
        <f t="shared" ref="L17:U17" si="13">L188</f>
        <v>0</v>
      </c>
      <c r="M17" s="24">
        <f t="shared" si="13"/>
        <v>0</v>
      </c>
      <c r="N17" s="24">
        <f t="shared" si="13"/>
        <v>0</v>
      </c>
      <c r="O17" s="24">
        <f t="shared" si="13"/>
        <v>0</v>
      </c>
      <c r="P17" s="24">
        <f t="shared" si="13"/>
        <v>0</v>
      </c>
      <c r="Q17" s="24">
        <f t="shared" si="13"/>
        <v>3</v>
      </c>
      <c r="R17" s="24">
        <f t="shared" si="13"/>
        <v>0</v>
      </c>
      <c r="S17" s="24">
        <f t="shared" si="13"/>
        <v>0</v>
      </c>
      <c r="T17" s="24">
        <f t="shared" si="13"/>
        <v>13</v>
      </c>
      <c r="U17" s="24">
        <f t="shared" si="13"/>
        <v>69</v>
      </c>
      <c r="V17" s="26">
        <f t="shared" si="1"/>
        <v>1</v>
      </c>
      <c r="W17" s="24">
        <f>W188</f>
        <v>0</v>
      </c>
      <c r="X17" s="35">
        <f t="shared" si="2"/>
        <v>0</v>
      </c>
    </row>
    <row r="18" spans="1:26" ht="13.5" x14ac:dyDescent="0.2">
      <c r="A18" s="37" t="s">
        <v>43</v>
      </c>
      <c r="B18" s="38">
        <f>B19+B23+B20+B21+B22</f>
        <v>95</v>
      </c>
      <c r="C18" s="39">
        <f>C19+C23+C20+C21+C22</f>
        <v>90</v>
      </c>
      <c r="D18" s="39">
        <f>D19+D23+D20+D21+D22</f>
        <v>6</v>
      </c>
      <c r="E18" s="38">
        <f>E19+E23+E20+E21+E22</f>
        <v>5</v>
      </c>
      <c r="F18" s="39">
        <f>F19+F23+F20+F21+F22</f>
        <v>57</v>
      </c>
      <c r="G18" s="25">
        <f t="shared" si="3"/>
        <v>0.6333333333333333</v>
      </c>
      <c r="H18" s="39">
        <f>H19+H23+H20+H21+H22</f>
        <v>57</v>
      </c>
      <c r="I18" s="40">
        <f t="shared" si="9"/>
        <v>1</v>
      </c>
      <c r="J18" s="24">
        <f t="shared" si="4"/>
        <v>33</v>
      </c>
      <c r="K18" s="26">
        <f t="shared" si="5"/>
        <v>0.36666666666666664</v>
      </c>
      <c r="L18" s="39">
        <f t="shared" ref="L18:U18" si="14">L19+L23+L20+L21+L22</f>
        <v>1</v>
      </c>
      <c r="M18" s="39">
        <f t="shared" si="14"/>
        <v>0</v>
      </c>
      <c r="N18" s="39">
        <f t="shared" si="14"/>
        <v>0</v>
      </c>
      <c r="O18" s="39">
        <f t="shared" si="14"/>
        <v>1</v>
      </c>
      <c r="P18" s="39">
        <f t="shared" si="14"/>
        <v>0</v>
      </c>
      <c r="Q18" s="39">
        <f t="shared" si="14"/>
        <v>0</v>
      </c>
      <c r="R18" s="39">
        <f t="shared" si="14"/>
        <v>3</v>
      </c>
      <c r="S18" s="39">
        <f t="shared" si="14"/>
        <v>0</v>
      </c>
      <c r="T18" s="39">
        <f t="shared" si="14"/>
        <v>28</v>
      </c>
      <c r="U18" s="39">
        <f t="shared" si="14"/>
        <v>90</v>
      </c>
      <c r="V18" s="26">
        <f t="shared" si="1"/>
        <v>1</v>
      </c>
      <c r="W18" s="39">
        <f>W19+W23</f>
        <v>0</v>
      </c>
      <c r="X18" s="28">
        <f t="shared" si="2"/>
        <v>0</v>
      </c>
    </row>
    <row r="19" spans="1:26" ht="33.75" x14ac:dyDescent="0.2">
      <c r="A19" s="41" t="s">
        <v>44</v>
      </c>
      <c r="B19" s="42">
        <f>C19+E19</f>
        <v>11</v>
      </c>
      <c r="C19" s="43" t="s">
        <v>45</v>
      </c>
      <c r="D19" s="43"/>
      <c r="E19" s="44" t="s">
        <v>46</v>
      </c>
      <c r="F19" s="45">
        <v>7</v>
      </c>
      <c r="G19" s="25">
        <f t="shared" si="3"/>
        <v>0.7</v>
      </c>
      <c r="H19" s="210">
        <v>7</v>
      </c>
      <c r="I19" s="211">
        <f t="shared" si="9"/>
        <v>1</v>
      </c>
      <c r="J19" s="24">
        <f t="shared" si="4"/>
        <v>3</v>
      </c>
      <c r="K19" s="26">
        <f t="shared" si="5"/>
        <v>0.3</v>
      </c>
      <c r="L19" s="47"/>
      <c r="M19" s="47"/>
      <c r="N19" s="47"/>
      <c r="O19" s="47"/>
      <c r="P19" s="48"/>
      <c r="Q19" s="48"/>
      <c r="R19" s="47"/>
      <c r="S19" s="47"/>
      <c r="T19" s="47">
        <v>3</v>
      </c>
      <c r="U19" s="47">
        <f>F19+L19+M19+R19+N19+O19+P19+T19</f>
        <v>10</v>
      </c>
      <c r="V19" s="26">
        <f t="shared" si="1"/>
        <v>1</v>
      </c>
      <c r="W19" s="49"/>
      <c r="X19" s="50"/>
    </row>
    <row r="20" spans="1:26" ht="45" x14ac:dyDescent="0.2">
      <c r="A20" s="52" t="s">
        <v>47</v>
      </c>
      <c r="B20" s="42">
        <f>C20+E20</f>
        <v>14</v>
      </c>
      <c r="C20" s="43" t="s">
        <v>48</v>
      </c>
      <c r="D20" s="43"/>
      <c r="E20" s="44"/>
      <c r="F20" s="45">
        <v>11</v>
      </c>
      <c r="G20" s="25">
        <f t="shared" si="3"/>
        <v>0.7857142857142857</v>
      </c>
      <c r="H20" s="210">
        <v>11</v>
      </c>
      <c r="I20" s="211">
        <f t="shared" si="9"/>
        <v>1</v>
      </c>
      <c r="J20" s="24">
        <f t="shared" si="4"/>
        <v>3</v>
      </c>
      <c r="K20" s="26">
        <f t="shared" si="5"/>
        <v>0.21428571428571427</v>
      </c>
      <c r="L20" s="47"/>
      <c r="M20" s="47"/>
      <c r="N20" s="47"/>
      <c r="O20" s="47"/>
      <c r="P20" s="48"/>
      <c r="Q20" s="48"/>
      <c r="R20" s="47"/>
      <c r="S20" s="47"/>
      <c r="T20" s="47">
        <v>3</v>
      </c>
      <c r="U20" s="47">
        <f>F20+L20+M20+R20+N20+O20+P20+T20</f>
        <v>14</v>
      </c>
      <c r="V20" s="26">
        <f t="shared" si="1"/>
        <v>1</v>
      </c>
      <c r="W20" s="49"/>
      <c r="X20" s="50"/>
    </row>
    <row r="21" spans="1:26" ht="33.75" x14ac:dyDescent="0.2">
      <c r="A21" s="52" t="s">
        <v>49</v>
      </c>
      <c r="B21" s="42">
        <f>C21+E21</f>
        <v>20</v>
      </c>
      <c r="C21" s="43" t="s">
        <v>50</v>
      </c>
      <c r="D21" s="43"/>
      <c r="E21" s="44" t="s">
        <v>46</v>
      </c>
      <c r="F21" s="45">
        <v>6</v>
      </c>
      <c r="G21" s="25">
        <f t="shared" si="3"/>
        <v>0.31578947368421051</v>
      </c>
      <c r="H21" s="210">
        <v>6</v>
      </c>
      <c r="I21" s="211">
        <f t="shared" si="9"/>
        <v>1</v>
      </c>
      <c r="J21" s="24">
        <f t="shared" si="4"/>
        <v>13</v>
      </c>
      <c r="K21" s="26">
        <f t="shared" si="5"/>
        <v>0.68421052631578949</v>
      </c>
      <c r="L21" s="47"/>
      <c r="M21" s="47"/>
      <c r="N21" s="47"/>
      <c r="O21" s="47">
        <v>1</v>
      </c>
      <c r="P21" s="48"/>
      <c r="Q21" s="48"/>
      <c r="R21" s="47">
        <v>1</v>
      </c>
      <c r="S21" s="47"/>
      <c r="T21" s="47">
        <v>11</v>
      </c>
      <c r="U21" s="47">
        <f>F21+L21+M21+R21+N21+O21+P21+T21</f>
        <v>19</v>
      </c>
      <c r="V21" s="26">
        <f t="shared" si="1"/>
        <v>1</v>
      </c>
      <c r="W21" s="49"/>
      <c r="X21" s="50"/>
    </row>
    <row r="22" spans="1:26" ht="56.25" x14ac:dyDescent="0.2">
      <c r="A22" s="52" t="s">
        <v>51</v>
      </c>
      <c r="B22" s="42">
        <f>C22+E22</f>
        <v>25</v>
      </c>
      <c r="C22" s="43" t="s">
        <v>52</v>
      </c>
      <c r="D22" s="43" t="s">
        <v>46</v>
      </c>
      <c r="E22" s="44" t="s">
        <v>53</v>
      </c>
      <c r="F22" s="45">
        <v>16</v>
      </c>
      <c r="G22" s="25">
        <f t="shared" si="3"/>
        <v>0.72727272727272729</v>
      </c>
      <c r="H22" s="210">
        <v>16</v>
      </c>
      <c r="I22" s="211">
        <f t="shared" si="9"/>
        <v>1</v>
      </c>
      <c r="J22" s="24">
        <f t="shared" si="4"/>
        <v>6</v>
      </c>
      <c r="K22" s="26">
        <f t="shared" si="5"/>
        <v>0.27272727272727271</v>
      </c>
      <c r="L22" s="47">
        <v>1</v>
      </c>
      <c r="M22" s="47"/>
      <c r="N22" s="47"/>
      <c r="O22" s="47"/>
      <c r="P22" s="48"/>
      <c r="Q22" s="48"/>
      <c r="R22" s="47">
        <v>1</v>
      </c>
      <c r="S22" s="47"/>
      <c r="T22" s="47">
        <v>4</v>
      </c>
      <c r="U22" s="47">
        <f>F22+L22+M22+R22+N22+O22+P22+T22</f>
        <v>22</v>
      </c>
      <c r="V22" s="26">
        <f t="shared" si="1"/>
        <v>1</v>
      </c>
      <c r="W22" s="49"/>
      <c r="X22" s="50"/>
      <c r="Z22" s="8" t="s">
        <v>218</v>
      </c>
    </row>
    <row r="23" spans="1:26" ht="22.5" x14ac:dyDescent="0.2">
      <c r="A23" s="53" t="s">
        <v>54</v>
      </c>
      <c r="B23" s="54">
        <f>C23+E23</f>
        <v>25</v>
      </c>
      <c r="C23" s="55" t="s">
        <v>55</v>
      </c>
      <c r="D23" s="55" t="s">
        <v>56</v>
      </c>
      <c r="E23" s="56"/>
      <c r="F23" s="57">
        <v>17</v>
      </c>
      <c r="G23" s="25">
        <f t="shared" si="3"/>
        <v>0.68</v>
      </c>
      <c r="H23" s="212">
        <v>17</v>
      </c>
      <c r="I23" s="40">
        <f t="shared" si="9"/>
        <v>1</v>
      </c>
      <c r="J23" s="24">
        <f t="shared" si="4"/>
        <v>8</v>
      </c>
      <c r="K23" s="26">
        <f t="shared" si="5"/>
        <v>0.32</v>
      </c>
      <c r="L23" s="59"/>
      <c r="M23" s="59"/>
      <c r="N23" s="59"/>
      <c r="O23" s="59"/>
      <c r="P23" s="60"/>
      <c r="Q23" s="60"/>
      <c r="R23" s="59">
        <v>1</v>
      </c>
      <c r="S23" s="59"/>
      <c r="T23" s="59">
        <v>7</v>
      </c>
      <c r="U23" s="59">
        <f>F23+L23+M23+R23+N23+O23+P23+T23</f>
        <v>25</v>
      </c>
      <c r="V23" s="26">
        <f t="shared" si="1"/>
        <v>1</v>
      </c>
      <c r="W23" s="61"/>
      <c r="X23" s="62"/>
    </row>
    <row r="24" spans="1:26" ht="13.5" x14ac:dyDescent="0.2">
      <c r="A24" s="63" t="s">
        <v>57</v>
      </c>
      <c r="B24" s="39">
        <f>B25+B26+B27+B28+B29</f>
        <v>98</v>
      </c>
      <c r="C24" s="39">
        <f>C25+C26+C27+C28+C29</f>
        <v>97</v>
      </c>
      <c r="D24" s="39">
        <f>D25+D26+D27+D28+D29</f>
        <v>6</v>
      </c>
      <c r="E24" s="39">
        <f>E25+E26+E27+E28+E29</f>
        <v>1</v>
      </c>
      <c r="F24" s="39">
        <f>F25+F26+F27+F28+F29</f>
        <v>64</v>
      </c>
      <c r="G24" s="25">
        <f t="shared" si="3"/>
        <v>0.65979381443298968</v>
      </c>
      <c r="H24" s="39">
        <f>H25+H26+H27+H28+H29</f>
        <v>62</v>
      </c>
      <c r="I24" s="40">
        <f t="shared" si="9"/>
        <v>0.96875</v>
      </c>
      <c r="J24" s="24">
        <f t="shared" si="4"/>
        <v>33</v>
      </c>
      <c r="K24" s="26">
        <f t="shared" si="5"/>
        <v>0.34020618556701032</v>
      </c>
      <c r="L24" s="39">
        <f>L25+L26+L27+L28+L29</f>
        <v>11</v>
      </c>
      <c r="M24" s="39">
        <f t="shared" ref="M24:T24" si="15">M25+M26+M27+M28+M29</f>
        <v>0</v>
      </c>
      <c r="N24" s="39">
        <f t="shared" si="15"/>
        <v>0</v>
      </c>
      <c r="O24" s="39">
        <f t="shared" si="15"/>
        <v>0</v>
      </c>
      <c r="P24" s="39">
        <f t="shared" si="15"/>
        <v>0</v>
      </c>
      <c r="Q24" s="39">
        <f t="shared" si="15"/>
        <v>0</v>
      </c>
      <c r="R24" s="39">
        <f t="shared" si="15"/>
        <v>2</v>
      </c>
      <c r="S24" s="39">
        <f t="shared" si="15"/>
        <v>9</v>
      </c>
      <c r="T24" s="39">
        <f t="shared" si="15"/>
        <v>11</v>
      </c>
      <c r="U24" s="64">
        <f t="shared" ref="U24:U48" si="16">F24+J24</f>
        <v>97</v>
      </c>
      <c r="V24" s="26">
        <f t="shared" si="1"/>
        <v>1</v>
      </c>
      <c r="W24" s="39">
        <f>W25+W26+W27+W28+W29</f>
        <v>0</v>
      </c>
      <c r="X24" s="28">
        <f>W24/B24</f>
        <v>0</v>
      </c>
    </row>
    <row r="25" spans="1:26" x14ac:dyDescent="0.2">
      <c r="A25" s="53" t="s">
        <v>58</v>
      </c>
      <c r="B25" s="54">
        <f>C25+E25</f>
        <v>16</v>
      </c>
      <c r="C25" s="55" t="s">
        <v>59</v>
      </c>
      <c r="D25" s="55" t="s">
        <v>46</v>
      </c>
      <c r="E25" s="56"/>
      <c r="F25" s="57">
        <v>13</v>
      </c>
      <c r="G25" s="25">
        <f t="shared" si="3"/>
        <v>0.8125</v>
      </c>
      <c r="H25" s="212">
        <v>13</v>
      </c>
      <c r="I25" s="40">
        <f t="shared" si="9"/>
        <v>1</v>
      </c>
      <c r="J25" s="24">
        <f t="shared" si="4"/>
        <v>3</v>
      </c>
      <c r="K25" s="26">
        <f t="shared" si="5"/>
        <v>0.1875</v>
      </c>
      <c r="L25" s="59">
        <v>2</v>
      </c>
      <c r="M25" s="59"/>
      <c r="N25" s="59"/>
      <c r="O25" s="59"/>
      <c r="P25" s="60"/>
      <c r="Q25" s="60"/>
      <c r="R25" s="59"/>
      <c r="S25" s="39"/>
      <c r="T25" s="59">
        <v>1</v>
      </c>
      <c r="U25" s="61">
        <f t="shared" si="16"/>
        <v>16</v>
      </c>
      <c r="V25" s="26">
        <f t="shared" si="1"/>
        <v>1</v>
      </c>
      <c r="W25" s="61"/>
      <c r="X25" s="50"/>
    </row>
    <row r="26" spans="1:26" x14ac:dyDescent="0.2">
      <c r="A26" s="53" t="s">
        <v>60</v>
      </c>
      <c r="B26" s="54">
        <f>C26+E26</f>
        <v>24</v>
      </c>
      <c r="C26" s="55" t="s">
        <v>61</v>
      </c>
      <c r="D26" s="55" t="s">
        <v>62</v>
      </c>
      <c r="E26" s="56"/>
      <c r="F26" s="57">
        <v>16</v>
      </c>
      <c r="G26" s="25">
        <f t="shared" si="3"/>
        <v>0.66666666666666663</v>
      </c>
      <c r="H26" s="212">
        <v>16</v>
      </c>
      <c r="I26" s="40">
        <f t="shared" si="9"/>
        <v>1</v>
      </c>
      <c r="J26" s="24">
        <f t="shared" si="4"/>
        <v>8</v>
      </c>
      <c r="K26" s="26">
        <f t="shared" si="5"/>
        <v>0.33333333333333331</v>
      </c>
      <c r="L26" s="59">
        <v>1</v>
      </c>
      <c r="M26" s="59"/>
      <c r="N26" s="59"/>
      <c r="O26" s="59"/>
      <c r="P26" s="60"/>
      <c r="Q26" s="60"/>
      <c r="R26" s="59"/>
      <c r="S26" s="64">
        <v>6</v>
      </c>
      <c r="T26" s="59">
        <v>1</v>
      </c>
      <c r="U26" s="61">
        <f t="shared" si="16"/>
        <v>24</v>
      </c>
      <c r="V26" s="26">
        <f t="shared" si="1"/>
        <v>1</v>
      </c>
      <c r="W26" s="61"/>
      <c r="X26" s="50"/>
    </row>
    <row r="27" spans="1:26" x14ac:dyDescent="0.2">
      <c r="A27" s="53" t="s">
        <v>63</v>
      </c>
      <c r="B27" s="54">
        <f>C27+E27</f>
        <v>15</v>
      </c>
      <c r="C27" s="55" t="s">
        <v>64</v>
      </c>
      <c r="D27" s="55" t="s">
        <v>46</v>
      </c>
      <c r="E27" s="56"/>
      <c r="F27" s="57">
        <v>8</v>
      </c>
      <c r="G27" s="25">
        <f t="shared" si="3"/>
        <v>0.53333333333333333</v>
      </c>
      <c r="H27" s="212">
        <v>7</v>
      </c>
      <c r="I27" s="40">
        <f t="shared" si="9"/>
        <v>0.875</v>
      </c>
      <c r="J27" s="24">
        <f t="shared" si="4"/>
        <v>7</v>
      </c>
      <c r="K27" s="26">
        <f t="shared" si="5"/>
        <v>0.46666666666666667</v>
      </c>
      <c r="L27" s="59">
        <v>3</v>
      </c>
      <c r="M27" s="59"/>
      <c r="N27" s="59"/>
      <c r="O27" s="59"/>
      <c r="P27" s="60"/>
      <c r="Q27" s="60"/>
      <c r="R27" s="59"/>
      <c r="S27" s="39">
        <v>2</v>
      </c>
      <c r="T27" s="59">
        <v>2</v>
      </c>
      <c r="U27" s="61">
        <f t="shared" si="16"/>
        <v>15</v>
      </c>
      <c r="V27" s="26">
        <f t="shared" si="1"/>
        <v>1</v>
      </c>
      <c r="W27" s="61"/>
      <c r="X27" s="62"/>
    </row>
    <row r="28" spans="1:26" ht="22.5" x14ac:dyDescent="0.2">
      <c r="A28" s="53" t="s">
        <v>65</v>
      </c>
      <c r="B28" s="54">
        <f>C28+E28</f>
        <v>25</v>
      </c>
      <c r="C28" s="55" t="s">
        <v>61</v>
      </c>
      <c r="D28" s="55"/>
      <c r="E28" s="56" t="s">
        <v>46</v>
      </c>
      <c r="F28" s="57">
        <v>14</v>
      </c>
      <c r="G28" s="25">
        <f t="shared" si="3"/>
        <v>0.58333333333333337</v>
      </c>
      <c r="H28" s="212">
        <v>13</v>
      </c>
      <c r="I28" s="40">
        <f t="shared" si="9"/>
        <v>0.9285714285714286</v>
      </c>
      <c r="J28" s="24">
        <f t="shared" si="4"/>
        <v>10</v>
      </c>
      <c r="K28" s="26">
        <f t="shared" si="5"/>
        <v>0.41666666666666669</v>
      </c>
      <c r="L28" s="59">
        <v>2</v>
      </c>
      <c r="M28" s="59"/>
      <c r="N28" s="59"/>
      <c r="O28" s="59"/>
      <c r="P28" s="60"/>
      <c r="Q28" s="60"/>
      <c r="R28" s="59"/>
      <c r="S28" s="39">
        <v>1</v>
      </c>
      <c r="T28" s="59">
        <v>7</v>
      </c>
      <c r="U28" s="61">
        <f t="shared" si="16"/>
        <v>24</v>
      </c>
      <c r="V28" s="26">
        <f t="shared" si="1"/>
        <v>1</v>
      </c>
      <c r="W28" s="61"/>
      <c r="X28" s="65"/>
    </row>
    <row r="29" spans="1:26" x14ac:dyDescent="0.2">
      <c r="A29" s="53" t="s">
        <v>66</v>
      </c>
      <c r="B29" s="54">
        <f>C29+E29</f>
        <v>18</v>
      </c>
      <c r="C29" s="55" t="s">
        <v>67</v>
      </c>
      <c r="D29" s="55" t="s">
        <v>62</v>
      </c>
      <c r="E29" s="56"/>
      <c r="F29" s="57">
        <v>13</v>
      </c>
      <c r="G29" s="25">
        <f t="shared" si="3"/>
        <v>0.72222222222222221</v>
      </c>
      <c r="H29" s="212">
        <v>13</v>
      </c>
      <c r="I29" s="40">
        <f t="shared" si="9"/>
        <v>1</v>
      </c>
      <c r="J29" s="24">
        <f t="shared" si="4"/>
        <v>5</v>
      </c>
      <c r="K29" s="26">
        <f t="shared" si="5"/>
        <v>0.27777777777777779</v>
      </c>
      <c r="L29" s="59">
        <v>3</v>
      </c>
      <c r="M29" s="59"/>
      <c r="N29" s="59"/>
      <c r="O29" s="59"/>
      <c r="P29" s="60"/>
      <c r="Q29" s="60"/>
      <c r="R29" s="59">
        <v>2</v>
      </c>
      <c r="S29" s="39"/>
      <c r="T29" s="59"/>
      <c r="U29" s="61">
        <f t="shared" si="16"/>
        <v>18</v>
      </c>
      <c r="V29" s="26">
        <f t="shared" si="1"/>
        <v>1</v>
      </c>
      <c r="W29" s="61"/>
      <c r="X29" s="50"/>
    </row>
    <row r="30" spans="1:26" ht="13.5" x14ac:dyDescent="0.2">
      <c r="A30" s="63" t="s">
        <v>68</v>
      </c>
      <c r="B30" s="38">
        <f>B31+B32+B33+B34+B35</f>
        <v>88</v>
      </c>
      <c r="C30" s="39">
        <f>C31+C32+C33+C34+C35</f>
        <v>85</v>
      </c>
      <c r="D30" s="39">
        <f>D31+D32+D33+D34+D35</f>
        <v>5</v>
      </c>
      <c r="E30" s="38">
        <f>E31+E32+E33+E34+E35</f>
        <v>3</v>
      </c>
      <c r="F30" s="39">
        <f>F31+F32+F33+F34+F35</f>
        <v>61</v>
      </c>
      <c r="G30" s="25">
        <f t="shared" si="3"/>
        <v>0.71764705882352942</v>
      </c>
      <c r="H30" s="39">
        <f>H31+H32+H33+H34+H35</f>
        <v>61</v>
      </c>
      <c r="I30" s="40">
        <f t="shared" si="9"/>
        <v>1</v>
      </c>
      <c r="J30" s="24">
        <f t="shared" si="4"/>
        <v>24</v>
      </c>
      <c r="K30" s="26">
        <f t="shared" si="5"/>
        <v>0.28235294117647058</v>
      </c>
      <c r="L30" s="39">
        <f t="shared" ref="L30:T30" si="17">L31+L32+L33+L34+L35</f>
        <v>8</v>
      </c>
      <c r="M30" s="39">
        <f t="shared" si="17"/>
        <v>0</v>
      </c>
      <c r="N30" s="39">
        <f t="shared" si="17"/>
        <v>0</v>
      </c>
      <c r="O30" s="39">
        <f t="shared" si="17"/>
        <v>1</v>
      </c>
      <c r="P30" s="39">
        <f t="shared" si="17"/>
        <v>0</v>
      </c>
      <c r="Q30" s="39">
        <f t="shared" si="17"/>
        <v>0</v>
      </c>
      <c r="R30" s="39">
        <f t="shared" si="17"/>
        <v>3</v>
      </c>
      <c r="S30" s="39">
        <f t="shared" si="17"/>
        <v>1</v>
      </c>
      <c r="T30" s="39">
        <f t="shared" si="17"/>
        <v>11</v>
      </c>
      <c r="U30" s="64">
        <f t="shared" si="16"/>
        <v>85</v>
      </c>
      <c r="V30" s="26">
        <f t="shared" si="1"/>
        <v>1</v>
      </c>
      <c r="W30" s="65">
        <f>W31+W32+W33+W34</f>
        <v>0</v>
      </c>
      <c r="X30" s="28">
        <f>W30/B30</f>
        <v>0</v>
      </c>
    </row>
    <row r="31" spans="1:26" ht="45" x14ac:dyDescent="0.2">
      <c r="A31" s="53" t="s">
        <v>69</v>
      </c>
      <c r="B31" s="54">
        <f>C31+E31</f>
        <v>22</v>
      </c>
      <c r="C31" s="55" t="s">
        <v>70</v>
      </c>
      <c r="D31" s="55"/>
      <c r="E31" s="56" t="s">
        <v>46</v>
      </c>
      <c r="F31" s="57">
        <v>16</v>
      </c>
      <c r="G31" s="25">
        <f t="shared" si="3"/>
        <v>0.76190476190476186</v>
      </c>
      <c r="H31" s="57">
        <v>16</v>
      </c>
      <c r="I31" s="40">
        <f t="shared" si="9"/>
        <v>1</v>
      </c>
      <c r="J31" s="24">
        <f t="shared" si="4"/>
        <v>5</v>
      </c>
      <c r="K31" s="26">
        <f t="shared" si="5"/>
        <v>0.23809523809523808</v>
      </c>
      <c r="L31" s="59">
        <v>2</v>
      </c>
      <c r="M31" s="59"/>
      <c r="N31" s="59"/>
      <c r="O31" s="59">
        <v>1</v>
      </c>
      <c r="P31" s="60"/>
      <c r="Q31" s="60"/>
      <c r="R31" s="59"/>
      <c r="S31" s="59"/>
      <c r="T31" s="59">
        <v>2</v>
      </c>
      <c r="U31" s="61">
        <f t="shared" si="16"/>
        <v>21</v>
      </c>
      <c r="V31" s="26">
        <f t="shared" si="1"/>
        <v>1</v>
      </c>
      <c r="W31" s="61"/>
      <c r="X31" s="50"/>
    </row>
    <row r="32" spans="1:26" ht="45" x14ac:dyDescent="0.2">
      <c r="A32" s="53" t="s">
        <v>71</v>
      </c>
      <c r="B32" s="54">
        <f>C32+E32</f>
        <v>17</v>
      </c>
      <c r="C32" s="55" t="s">
        <v>72</v>
      </c>
      <c r="D32" s="55"/>
      <c r="E32" s="56"/>
      <c r="F32" s="57">
        <v>10</v>
      </c>
      <c r="G32" s="25">
        <f t="shared" si="3"/>
        <v>0.58823529411764708</v>
      </c>
      <c r="H32" s="57">
        <v>10</v>
      </c>
      <c r="I32" s="40">
        <f t="shared" si="9"/>
        <v>1</v>
      </c>
      <c r="J32" s="24">
        <f t="shared" si="4"/>
        <v>7</v>
      </c>
      <c r="K32" s="26">
        <f t="shared" si="5"/>
        <v>0.41176470588235292</v>
      </c>
      <c r="L32" s="59">
        <v>1</v>
      </c>
      <c r="M32" s="59"/>
      <c r="N32" s="59"/>
      <c r="O32" s="59"/>
      <c r="P32" s="60"/>
      <c r="Q32" s="60"/>
      <c r="R32" s="59"/>
      <c r="S32" s="59">
        <v>1</v>
      </c>
      <c r="T32" s="59">
        <v>5</v>
      </c>
      <c r="U32" s="61">
        <f t="shared" si="16"/>
        <v>17</v>
      </c>
      <c r="V32" s="26">
        <f t="shared" si="1"/>
        <v>1</v>
      </c>
      <c r="W32" s="61"/>
      <c r="X32" s="62"/>
    </row>
    <row r="33" spans="1:24" ht="45" x14ac:dyDescent="0.2">
      <c r="A33" s="53" t="s">
        <v>73</v>
      </c>
      <c r="B33" s="54">
        <f>C33+E33</f>
        <v>15</v>
      </c>
      <c r="C33" s="55" t="s">
        <v>64</v>
      </c>
      <c r="D33" s="55" t="s">
        <v>62</v>
      </c>
      <c r="E33" s="56"/>
      <c r="F33" s="57">
        <v>12</v>
      </c>
      <c r="G33" s="25">
        <f t="shared" si="3"/>
        <v>0.8</v>
      </c>
      <c r="H33" s="57">
        <v>12</v>
      </c>
      <c r="I33" s="40">
        <f t="shared" si="9"/>
        <v>1</v>
      </c>
      <c r="J33" s="24">
        <f t="shared" si="4"/>
        <v>3</v>
      </c>
      <c r="K33" s="26">
        <f t="shared" si="5"/>
        <v>0.2</v>
      </c>
      <c r="L33" s="59">
        <v>2</v>
      </c>
      <c r="M33" s="59"/>
      <c r="N33" s="59"/>
      <c r="O33" s="59"/>
      <c r="P33" s="60"/>
      <c r="Q33" s="60"/>
      <c r="R33" s="59"/>
      <c r="S33" s="59"/>
      <c r="T33" s="59">
        <v>1</v>
      </c>
      <c r="U33" s="61">
        <f t="shared" si="16"/>
        <v>15</v>
      </c>
      <c r="V33" s="26">
        <f t="shared" si="1"/>
        <v>1</v>
      </c>
      <c r="W33" s="61"/>
      <c r="X33" s="50"/>
    </row>
    <row r="34" spans="1:24" ht="45" x14ac:dyDescent="0.2">
      <c r="A34" s="67" t="s">
        <v>74</v>
      </c>
      <c r="B34" s="54">
        <f>C34+E34</f>
        <v>17</v>
      </c>
      <c r="C34" s="55" t="s">
        <v>64</v>
      </c>
      <c r="D34" s="55" t="s">
        <v>46</v>
      </c>
      <c r="E34" s="56" t="s">
        <v>62</v>
      </c>
      <c r="F34" s="57">
        <v>13</v>
      </c>
      <c r="G34" s="25">
        <f t="shared" si="3"/>
        <v>0.8666666666666667</v>
      </c>
      <c r="H34" s="57">
        <v>13</v>
      </c>
      <c r="I34" s="40">
        <f t="shared" si="9"/>
        <v>1</v>
      </c>
      <c r="J34" s="24">
        <f t="shared" si="4"/>
        <v>2</v>
      </c>
      <c r="K34" s="26">
        <f t="shared" si="5"/>
        <v>0.13333333333333333</v>
      </c>
      <c r="L34" s="59">
        <v>1</v>
      </c>
      <c r="M34" s="59"/>
      <c r="N34" s="59"/>
      <c r="O34" s="59"/>
      <c r="P34" s="60"/>
      <c r="Q34" s="60"/>
      <c r="R34" s="59"/>
      <c r="S34" s="59"/>
      <c r="T34" s="59">
        <v>1</v>
      </c>
      <c r="U34" s="61">
        <f t="shared" si="16"/>
        <v>15</v>
      </c>
      <c r="V34" s="26">
        <f t="shared" si="1"/>
        <v>1</v>
      </c>
      <c r="W34" s="61"/>
      <c r="X34" s="50"/>
    </row>
    <row r="35" spans="1:24" ht="22.5" x14ac:dyDescent="0.2">
      <c r="A35" s="67" t="s">
        <v>219</v>
      </c>
      <c r="B35" s="54">
        <f>C35+E35</f>
        <v>17</v>
      </c>
      <c r="C35" s="55" t="s">
        <v>72</v>
      </c>
      <c r="D35" s="55" t="s">
        <v>62</v>
      </c>
      <c r="E35" s="56"/>
      <c r="F35" s="57">
        <v>10</v>
      </c>
      <c r="G35" s="25">
        <f t="shared" si="3"/>
        <v>0.58823529411764708</v>
      </c>
      <c r="H35" s="57">
        <v>10</v>
      </c>
      <c r="I35" s="40">
        <f t="shared" si="9"/>
        <v>1</v>
      </c>
      <c r="J35" s="24">
        <f t="shared" si="4"/>
        <v>7</v>
      </c>
      <c r="K35" s="26">
        <f t="shared" si="5"/>
        <v>0.41176470588235292</v>
      </c>
      <c r="L35" s="59">
        <v>2</v>
      </c>
      <c r="M35" s="59"/>
      <c r="N35" s="59"/>
      <c r="O35" s="59"/>
      <c r="P35" s="60"/>
      <c r="Q35" s="60"/>
      <c r="R35" s="59">
        <v>3</v>
      </c>
      <c r="S35" s="59"/>
      <c r="T35" s="59">
        <v>2</v>
      </c>
      <c r="U35" s="61">
        <f t="shared" si="16"/>
        <v>17</v>
      </c>
      <c r="V35" s="26">
        <f t="shared" si="1"/>
        <v>1</v>
      </c>
      <c r="W35" s="61"/>
      <c r="X35" s="50"/>
    </row>
    <row r="36" spans="1:24" ht="13.5" x14ac:dyDescent="0.2">
      <c r="A36" s="37" t="s">
        <v>76</v>
      </c>
      <c r="B36" s="38">
        <f>B37+B38+B39+B40+B41+B42</f>
        <v>85</v>
      </c>
      <c r="C36" s="39">
        <f>C37+C38+C39+C40+C41+C42</f>
        <v>73</v>
      </c>
      <c r="D36" s="39">
        <f>D37+D38+D39+D40+D41+D42</f>
        <v>8</v>
      </c>
      <c r="E36" s="38">
        <f>E37+E38+E39+E40+E41+E42</f>
        <v>12</v>
      </c>
      <c r="F36" s="39">
        <f>F37+F38+F39+F40+F41+F42</f>
        <v>34</v>
      </c>
      <c r="G36" s="25">
        <f t="shared" si="3"/>
        <v>0.46575342465753422</v>
      </c>
      <c r="H36" s="39">
        <f>H37+H38+H39+H40+H41+H42</f>
        <v>34</v>
      </c>
      <c r="I36" s="40">
        <f t="shared" si="9"/>
        <v>1</v>
      </c>
      <c r="J36" s="24">
        <f t="shared" si="4"/>
        <v>39</v>
      </c>
      <c r="K36" s="26">
        <f t="shared" si="5"/>
        <v>0.53424657534246578</v>
      </c>
      <c r="L36" s="39">
        <f t="shared" ref="L36:T36" si="18">L37+L38+L39+L40+L41+L42</f>
        <v>5</v>
      </c>
      <c r="M36" s="39">
        <f t="shared" si="18"/>
        <v>0</v>
      </c>
      <c r="N36" s="39">
        <f t="shared" si="18"/>
        <v>1</v>
      </c>
      <c r="O36" s="39">
        <f t="shared" si="18"/>
        <v>0</v>
      </c>
      <c r="P36" s="39">
        <f t="shared" si="18"/>
        <v>0</v>
      </c>
      <c r="Q36" s="39">
        <f t="shared" si="18"/>
        <v>0</v>
      </c>
      <c r="R36" s="39">
        <f t="shared" si="18"/>
        <v>0</v>
      </c>
      <c r="S36" s="39">
        <f t="shared" si="18"/>
        <v>0</v>
      </c>
      <c r="T36" s="39">
        <f t="shared" si="18"/>
        <v>33</v>
      </c>
      <c r="U36" s="39">
        <f t="shared" si="16"/>
        <v>73</v>
      </c>
      <c r="V36" s="26">
        <f t="shared" si="1"/>
        <v>1</v>
      </c>
      <c r="W36" s="65">
        <f>W37+W38+W39+W40+W41</f>
        <v>0</v>
      </c>
      <c r="X36" s="28">
        <f>W36/B36</f>
        <v>0</v>
      </c>
    </row>
    <row r="37" spans="1:24" ht="22.5" x14ac:dyDescent="0.2">
      <c r="A37" s="53" t="s">
        <v>77</v>
      </c>
      <c r="B37" s="54">
        <f t="shared" ref="B37:B42" si="19">C37+E37</f>
        <v>5</v>
      </c>
      <c r="C37" s="55" t="s">
        <v>78</v>
      </c>
      <c r="D37" s="55" t="s">
        <v>46</v>
      </c>
      <c r="E37" s="56" t="s">
        <v>46</v>
      </c>
      <c r="F37" s="57">
        <v>2</v>
      </c>
      <c r="G37" s="25">
        <f t="shared" si="3"/>
        <v>0.5</v>
      </c>
      <c r="H37" s="57">
        <v>2</v>
      </c>
      <c r="I37" s="40">
        <f t="shared" si="9"/>
        <v>1</v>
      </c>
      <c r="J37" s="24">
        <f t="shared" si="4"/>
        <v>2</v>
      </c>
      <c r="K37" s="26">
        <f t="shared" si="5"/>
        <v>0.5</v>
      </c>
      <c r="L37" s="59"/>
      <c r="M37" s="59"/>
      <c r="N37" s="59"/>
      <c r="O37" s="59"/>
      <c r="P37" s="60"/>
      <c r="Q37" s="60"/>
      <c r="R37" s="59"/>
      <c r="S37" s="59"/>
      <c r="T37" s="59">
        <v>2</v>
      </c>
      <c r="U37" s="39">
        <f t="shared" si="16"/>
        <v>4</v>
      </c>
      <c r="V37" s="26">
        <f t="shared" si="1"/>
        <v>1</v>
      </c>
      <c r="W37" s="61"/>
      <c r="X37" s="50"/>
    </row>
    <row r="38" spans="1:24" ht="45" x14ac:dyDescent="0.2">
      <c r="A38" s="53" t="s">
        <v>79</v>
      </c>
      <c r="B38" s="54">
        <f t="shared" si="19"/>
        <v>13</v>
      </c>
      <c r="C38" s="55" t="s">
        <v>80</v>
      </c>
      <c r="D38" s="55" t="s">
        <v>46</v>
      </c>
      <c r="E38" s="56" t="s">
        <v>62</v>
      </c>
      <c r="F38" s="57">
        <v>7</v>
      </c>
      <c r="G38" s="25">
        <f t="shared" si="3"/>
        <v>0.63636363636363635</v>
      </c>
      <c r="H38" s="57">
        <v>7</v>
      </c>
      <c r="I38" s="40">
        <f>H38/F38</f>
        <v>1</v>
      </c>
      <c r="J38" s="24">
        <f t="shared" si="4"/>
        <v>4</v>
      </c>
      <c r="K38" s="26">
        <f t="shared" si="5"/>
        <v>0.36363636363636365</v>
      </c>
      <c r="L38" s="59"/>
      <c r="M38" s="59"/>
      <c r="N38" s="59"/>
      <c r="O38" s="59"/>
      <c r="P38" s="60"/>
      <c r="Q38" s="60"/>
      <c r="R38" s="59"/>
      <c r="S38" s="59"/>
      <c r="T38" s="59">
        <v>4</v>
      </c>
      <c r="U38" s="39">
        <f t="shared" si="16"/>
        <v>11</v>
      </c>
      <c r="V38" s="26">
        <f t="shared" si="1"/>
        <v>1</v>
      </c>
      <c r="W38" s="61"/>
      <c r="X38" s="50"/>
    </row>
    <row r="39" spans="1:24" ht="22.5" x14ac:dyDescent="0.2">
      <c r="A39" s="53" t="s">
        <v>81</v>
      </c>
      <c r="B39" s="54">
        <f t="shared" si="19"/>
        <v>16</v>
      </c>
      <c r="C39" s="55" t="s">
        <v>64</v>
      </c>
      <c r="D39" s="55" t="s">
        <v>53</v>
      </c>
      <c r="E39" s="56" t="s">
        <v>46</v>
      </c>
      <c r="F39" s="57">
        <v>8</v>
      </c>
      <c r="G39" s="25">
        <f t="shared" si="3"/>
        <v>0.53333333333333333</v>
      </c>
      <c r="H39" s="57">
        <v>8</v>
      </c>
      <c r="I39" s="40">
        <f t="shared" si="9"/>
        <v>1</v>
      </c>
      <c r="J39" s="24">
        <f t="shared" si="4"/>
        <v>7</v>
      </c>
      <c r="K39" s="26">
        <f t="shared" si="5"/>
        <v>0.46666666666666667</v>
      </c>
      <c r="L39" s="59"/>
      <c r="M39" s="59"/>
      <c r="N39" s="59"/>
      <c r="O39" s="59"/>
      <c r="P39" s="60"/>
      <c r="Q39" s="60"/>
      <c r="R39" s="59"/>
      <c r="S39" s="59"/>
      <c r="T39" s="59">
        <v>7</v>
      </c>
      <c r="U39" s="39">
        <f t="shared" si="16"/>
        <v>15</v>
      </c>
      <c r="V39" s="26">
        <f t="shared" si="1"/>
        <v>1</v>
      </c>
      <c r="W39" s="61"/>
      <c r="X39" s="50"/>
    </row>
    <row r="40" spans="1:24" ht="33.75" x14ac:dyDescent="0.2">
      <c r="A40" s="53" t="s">
        <v>82</v>
      </c>
      <c r="B40" s="54">
        <f t="shared" si="19"/>
        <v>17</v>
      </c>
      <c r="C40" s="55" t="s">
        <v>64</v>
      </c>
      <c r="D40" s="55" t="s">
        <v>62</v>
      </c>
      <c r="E40" s="56" t="s">
        <v>62</v>
      </c>
      <c r="F40" s="57">
        <v>11</v>
      </c>
      <c r="G40" s="25">
        <f t="shared" si="3"/>
        <v>0.73333333333333328</v>
      </c>
      <c r="H40" s="57">
        <v>11</v>
      </c>
      <c r="I40" s="40">
        <f t="shared" si="9"/>
        <v>1</v>
      </c>
      <c r="J40" s="24">
        <f t="shared" si="4"/>
        <v>4</v>
      </c>
      <c r="K40" s="26">
        <f t="shared" si="5"/>
        <v>0.26666666666666666</v>
      </c>
      <c r="L40" s="59">
        <v>2</v>
      </c>
      <c r="M40" s="59"/>
      <c r="N40" s="59"/>
      <c r="O40" s="59"/>
      <c r="P40" s="60"/>
      <c r="Q40" s="60"/>
      <c r="R40" s="59"/>
      <c r="S40" s="59"/>
      <c r="T40" s="59">
        <v>2</v>
      </c>
      <c r="U40" s="39">
        <f t="shared" si="16"/>
        <v>15</v>
      </c>
      <c r="V40" s="26">
        <f t="shared" si="1"/>
        <v>1</v>
      </c>
      <c r="W40" s="61"/>
      <c r="X40" s="50"/>
    </row>
    <row r="41" spans="1:24" ht="22.5" x14ac:dyDescent="0.2">
      <c r="A41" s="53" t="s">
        <v>83</v>
      </c>
      <c r="B41" s="54">
        <f t="shared" si="19"/>
        <v>22</v>
      </c>
      <c r="C41" s="55" t="s">
        <v>59</v>
      </c>
      <c r="D41" s="55" t="s">
        <v>46</v>
      </c>
      <c r="E41" s="56" t="s">
        <v>84</v>
      </c>
      <c r="F41" s="57">
        <v>4</v>
      </c>
      <c r="G41" s="25">
        <f t="shared" si="3"/>
        <v>0.25</v>
      </c>
      <c r="H41" s="57">
        <v>4</v>
      </c>
      <c r="I41" s="40">
        <f t="shared" si="9"/>
        <v>1</v>
      </c>
      <c r="J41" s="24">
        <f t="shared" si="4"/>
        <v>12</v>
      </c>
      <c r="K41" s="26">
        <f t="shared" si="5"/>
        <v>0.75</v>
      </c>
      <c r="L41" s="59">
        <v>1</v>
      </c>
      <c r="M41" s="59"/>
      <c r="N41" s="59"/>
      <c r="O41" s="59"/>
      <c r="P41" s="60"/>
      <c r="Q41" s="60"/>
      <c r="R41" s="59"/>
      <c r="S41" s="59"/>
      <c r="T41" s="59">
        <v>11</v>
      </c>
      <c r="U41" s="39">
        <f t="shared" si="16"/>
        <v>16</v>
      </c>
      <c r="V41" s="26">
        <f t="shared" si="1"/>
        <v>1</v>
      </c>
      <c r="W41" s="61"/>
      <c r="X41" s="50"/>
    </row>
    <row r="42" spans="1:24" ht="22.5" x14ac:dyDescent="0.2">
      <c r="A42" s="53" t="s">
        <v>85</v>
      </c>
      <c r="B42" s="54">
        <f t="shared" si="19"/>
        <v>12</v>
      </c>
      <c r="C42" s="55" t="s">
        <v>86</v>
      </c>
      <c r="D42" s="55"/>
      <c r="E42" s="56"/>
      <c r="F42" s="57">
        <v>2</v>
      </c>
      <c r="G42" s="25">
        <f t="shared" si="3"/>
        <v>0.16666666666666666</v>
      </c>
      <c r="H42" s="57">
        <v>2</v>
      </c>
      <c r="I42" s="40">
        <f t="shared" si="9"/>
        <v>1</v>
      </c>
      <c r="J42" s="24">
        <f t="shared" si="4"/>
        <v>10</v>
      </c>
      <c r="K42" s="26">
        <f t="shared" si="5"/>
        <v>0.83333333333333337</v>
      </c>
      <c r="L42" s="59">
        <v>2</v>
      </c>
      <c r="M42" s="59"/>
      <c r="N42" s="59">
        <v>1</v>
      </c>
      <c r="O42" s="59"/>
      <c r="P42" s="60"/>
      <c r="Q42" s="60"/>
      <c r="R42" s="59"/>
      <c r="S42" s="59"/>
      <c r="T42" s="59">
        <v>7</v>
      </c>
      <c r="U42" s="39">
        <f t="shared" si="16"/>
        <v>12</v>
      </c>
      <c r="V42" s="26">
        <f t="shared" si="1"/>
        <v>1</v>
      </c>
      <c r="W42" s="61"/>
      <c r="X42" s="50"/>
    </row>
    <row r="43" spans="1:24" ht="13.5" x14ac:dyDescent="0.2">
      <c r="A43" s="63" t="s">
        <v>87</v>
      </c>
      <c r="B43" s="68">
        <f>B44+B45+B46+B47+B48</f>
        <v>140</v>
      </c>
      <c r="C43" s="64">
        <f>C44+C45+C46+C47+C48</f>
        <v>125</v>
      </c>
      <c r="D43" s="64">
        <f>D44+D45+D46+D47+D48</f>
        <v>6</v>
      </c>
      <c r="E43" s="68">
        <f>E44+E45+E46+E47+E48</f>
        <v>15</v>
      </c>
      <c r="F43" s="64">
        <f>F44+F45+F46+F47+F48</f>
        <v>86</v>
      </c>
      <c r="G43" s="25">
        <f t="shared" si="3"/>
        <v>0.68799999999999994</v>
      </c>
      <c r="H43" s="64">
        <f>H44+H45+H46+H47+H48</f>
        <v>81</v>
      </c>
      <c r="I43" s="40">
        <f t="shared" si="9"/>
        <v>0.94186046511627908</v>
      </c>
      <c r="J43" s="24">
        <f t="shared" ref="J43:J48" si="20">L43+M43+N43+O43+P43+R43+T43+S43+Q43</f>
        <v>39</v>
      </c>
      <c r="K43" s="26">
        <f t="shared" si="5"/>
        <v>0.312</v>
      </c>
      <c r="L43" s="64">
        <f t="shared" ref="L43:T43" si="21">L44+L45+L46+L47+L48</f>
        <v>15</v>
      </c>
      <c r="M43" s="64">
        <f t="shared" si="21"/>
        <v>11</v>
      </c>
      <c r="N43" s="64">
        <f t="shared" si="21"/>
        <v>0</v>
      </c>
      <c r="O43" s="64">
        <f t="shared" si="21"/>
        <v>0</v>
      </c>
      <c r="P43" s="64">
        <f t="shared" si="21"/>
        <v>0</v>
      </c>
      <c r="Q43" s="64">
        <f t="shared" si="21"/>
        <v>5</v>
      </c>
      <c r="R43" s="64">
        <f t="shared" si="21"/>
        <v>1</v>
      </c>
      <c r="S43" s="64">
        <f t="shared" si="21"/>
        <v>0</v>
      </c>
      <c r="T43" s="64">
        <f t="shared" si="21"/>
        <v>7</v>
      </c>
      <c r="U43" s="64">
        <f t="shared" si="16"/>
        <v>125</v>
      </c>
      <c r="V43" s="26">
        <f t="shared" si="1"/>
        <v>1</v>
      </c>
      <c r="W43" s="64">
        <f>W44+W45+W46+W47+W48</f>
        <v>0</v>
      </c>
      <c r="X43" s="28">
        <f>W43/B43</f>
        <v>0</v>
      </c>
    </row>
    <row r="44" spans="1:24" ht="22.5" x14ac:dyDescent="0.2">
      <c r="A44" s="53" t="s">
        <v>88</v>
      </c>
      <c r="B44" s="54">
        <f>C44+E44</f>
        <v>44</v>
      </c>
      <c r="C44" s="55" t="s">
        <v>89</v>
      </c>
      <c r="D44" s="55" t="s">
        <v>53</v>
      </c>
      <c r="E44" s="56" t="s">
        <v>90</v>
      </c>
      <c r="F44" s="69">
        <v>24</v>
      </c>
      <c r="G44" s="25">
        <f t="shared" si="3"/>
        <v>0.66666666666666663</v>
      </c>
      <c r="H44" s="69">
        <v>23</v>
      </c>
      <c r="I44" s="40">
        <f t="shared" si="9"/>
        <v>0.95833333333333337</v>
      </c>
      <c r="J44" s="24">
        <f t="shared" si="20"/>
        <v>12</v>
      </c>
      <c r="K44" s="26">
        <f t="shared" si="5"/>
        <v>0.33333333333333331</v>
      </c>
      <c r="L44" s="59">
        <v>2</v>
      </c>
      <c r="M44" s="59">
        <v>4</v>
      </c>
      <c r="N44" s="59"/>
      <c r="O44" s="59"/>
      <c r="P44" s="59"/>
      <c r="Q44" s="59">
        <v>2</v>
      </c>
      <c r="R44" s="59"/>
      <c r="S44" s="59"/>
      <c r="T44" s="59">
        <v>4</v>
      </c>
      <c r="U44" s="64">
        <f t="shared" si="16"/>
        <v>36</v>
      </c>
      <c r="V44" s="26">
        <f t="shared" si="1"/>
        <v>1</v>
      </c>
      <c r="W44" s="61"/>
      <c r="X44" s="50"/>
    </row>
    <row r="45" spans="1:24" ht="33.75" x14ac:dyDescent="0.2">
      <c r="A45" s="71" t="s">
        <v>91</v>
      </c>
      <c r="B45" s="54">
        <f>C45+E45</f>
        <v>25</v>
      </c>
      <c r="C45" s="55" t="s">
        <v>92</v>
      </c>
      <c r="D45" s="55" t="s">
        <v>53</v>
      </c>
      <c r="E45" s="56" t="s">
        <v>56</v>
      </c>
      <c r="F45" s="69">
        <v>15</v>
      </c>
      <c r="G45" s="25">
        <f t="shared" si="3"/>
        <v>0.75</v>
      </c>
      <c r="H45" s="69">
        <v>15</v>
      </c>
      <c r="I45" s="40">
        <f t="shared" si="9"/>
        <v>1</v>
      </c>
      <c r="J45" s="24">
        <f t="shared" si="20"/>
        <v>5</v>
      </c>
      <c r="K45" s="26">
        <f t="shared" si="5"/>
        <v>0.25</v>
      </c>
      <c r="L45" s="59">
        <v>2</v>
      </c>
      <c r="M45" s="59"/>
      <c r="N45" s="59"/>
      <c r="O45" s="59"/>
      <c r="P45" s="59"/>
      <c r="Q45" s="59">
        <v>2</v>
      </c>
      <c r="R45" s="72">
        <v>1</v>
      </c>
      <c r="S45" s="59"/>
      <c r="T45" s="59"/>
      <c r="U45" s="64">
        <f t="shared" si="16"/>
        <v>20</v>
      </c>
      <c r="V45" s="26">
        <f t="shared" si="1"/>
        <v>1</v>
      </c>
      <c r="W45" s="61"/>
      <c r="X45" s="65"/>
    </row>
    <row r="46" spans="1:24" ht="22.5" x14ac:dyDescent="0.2">
      <c r="A46" s="53" t="s">
        <v>93</v>
      </c>
      <c r="B46" s="54">
        <f>C46+E46</f>
        <v>15</v>
      </c>
      <c r="C46" s="55" t="s">
        <v>64</v>
      </c>
      <c r="D46" s="55"/>
      <c r="E46" s="56"/>
      <c r="F46" s="69">
        <v>14</v>
      </c>
      <c r="G46" s="25">
        <f t="shared" si="3"/>
        <v>0.93333333333333335</v>
      </c>
      <c r="H46" s="69">
        <v>13</v>
      </c>
      <c r="I46" s="40">
        <f t="shared" si="9"/>
        <v>0.9285714285714286</v>
      </c>
      <c r="J46" s="24">
        <f t="shared" si="20"/>
        <v>1</v>
      </c>
      <c r="K46" s="26">
        <f t="shared" si="5"/>
        <v>6.6666666666666666E-2</v>
      </c>
      <c r="L46" s="59"/>
      <c r="M46" s="59">
        <v>1</v>
      </c>
      <c r="N46" s="59"/>
      <c r="O46" s="59"/>
      <c r="P46" s="59"/>
      <c r="Q46" s="59"/>
      <c r="R46" s="59"/>
      <c r="S46" s="59"/>
      <c r="T46" s="59"/>
      <c r="U46" s="64">
        <f t="shared" si="16"/>
        <v>15</v>
      </c>
      <c r="V46" s="26">
        <f t="shared" si="1"/>
        <v>1</v>
      </c>
      <c r="W46" s="61"/>
      <c r="X46" s="50"/>
    </row>
    <row r="47" spans="1:24" ht="22.5" x14ac:dyDescent="0.2">
      <c r="A47" s="53" t="s">
        <v>94</v>
      </c>
      <c r="B47" s="54">
        <f>C47+E47</f>
        <v>11</v>
      </c>
      <c r="C47" s="55" t="s">
        <v>95</v>
      </c>
      <c r="D47" s="55"/>
      <c r="E47" s="56" t="s">
        <v>62</v>
      </c>
      <c r="F47" s="69">
        <v>6</v>
      </c>
      <c r="G47" s="25">
        <f t="shared" si="3"/>
        <v>0.66666666666666663</v>
      </c>
      <c r="H47" s="69">
        <v>6</v>
      </c>
      <c r="I47" s="40">
        <f t="shared" si="9"/>
        <v>1</v>
      </c>
      <c r="J47" s="24">
        <f t="shared" si="20"/>
        <v>3</v>
      </c>
      <c r="K47" s="26">
        <f t="shared" si="5"/>
        <v>0.33333333333333331</v>
      </c>
      <c r="L47" s="59">
        <v>2</v>
      </c>
      <c r="M47" s="59"/>
      <c r="N47" s="59"/>
      <c r="O47" s="59"/>
      <c r="P47" s="59"/>
      <c r="Q47" s="59">
        <v>1</v>
      </c>
      <c r="R47" s="59"/>
      <c r="S47" s="59"/>
      <c r="T47" s="59"/>
      <c r="U47" s="64">
        <f t="shared" si="16"/>
        <v>9</v>
      </c>
      <c r="V47" s="26">
        <f t="shared" si="1"/>
        <v>1</v>
      </c>
      <c r="W47" s="61"/>
      <c r="X47" s="50"/>
    </row>
    <row r="48" spans="1:24" ht="22.5" x14ac:dyDescent="0.2">
      <c r="A48" s="53" t="s">
        <v>96</v>
      </c>
      <c r="B48" s="54">
        <f>C48+E48</f>
        <v>45</v>
      </c>
      <c r="C48" s="55" t="s">
        <v>97</v>
      </c>
      <c r="D48" s="55"/>
      <c r="E48" s="56"/>
      <c r="F48" s="69">
        <v>27</v>
      </c>
      <c r="G48" s="25">
        <f t="shared" si="3"/>
        <v>0.6</v>
      </c>
      <c r="H48" s="212">
        <v>24</v>
      </c>
      <c r="I48" s="40">
        <f t="shared" si="9"/>
        <v>0.88888888888888884</v>
      </c>
      <c r="J48" s="24">
        <f t="shared" si="20"/>
        <v>18</v>
      </c>
      <c r="K48" s="26">
        <f t="shared" si="5"/>
        <v>0.4</v>
      </c>
      <c r="L48" s="59">
        <v>9</v>
      </c>
      <c r="M48" s="59">
        <v>6</v>
      </c>
      <c r="N48" s="59"/>
      <c r="O48" s="59"/>
      <c r="P48" s="59"/>
      <c r="Q48" s="59"/>
      <c r="R48" s="59"/>
      <c r="S48" s="59"/>
      <c r="T48" s="59">
        <v>3</v>
      </c>
      <c r="U48" s="64">
        <f t="shared" si="16"/>
        <v>45</v>
      </c>
      <c r="V48" s="26">
        <f t="shared" si="1"/>
        <v>1</v>
      </c>
      <c r="W48" s="61"/>
      <c r="X48" s="50"/>
    </row>
    <row r="49" spans="1:24" ht="13.5" x14ac:dyDescent="0.2">
      <c r="A49" s="63" t="s">
        <v>98</v>
      </c>
      <c r="B49" s="38">
        <f>B50+B51+B52+B53+B54+B55+B56+B57+B58+B59</f>
        <v>188</v>
      </c>
      <c r="C49" s="38">
        <f>C50+C51+C52+C53+C54+C55+C56+C57+C58+C59</f>
        <v>163</v>
      </c>
      <c r="D49" s="38">
        <f>D50+D51+D52+D53+D54+D55+D56+D57+D58+D59</f>
        <v>12</v>
      </c>
      <c r="E49" s="38">
        <f>E50+E51+E52+E53+E54+E55+E56+E57+E58+E59</f>
        <v>25</v>
      </c>
      <c r="F49" s="38">
        <f>F50+F51+F52+F53+F54+F55+F56+F57+F58+F59</f>
        <v>117</v>
      </c>
      <c r="G49" s="25">
        <f t="shared" si="3"/>
        <v>0.71779141104294475</v>
      </c>
      <c r="H49" s="38">
        <f>H50+H51+H52+H53+H54+H55+H56+H57+H58+H59</f>
        <v>115</v>
      </c>
      <c r="I49" s="40">
        <f>H49/C49</f>
        <v>0.70552147239263807</v>
      </c>
      <c r="J49" s="24">
        <f t="shared" si="4"/>
        <v>46</v>
      </c>
      <c r="K49" s="26">
        <f t="shared" si="5"/>
        <v>0.2822085889570552</v>
      </c>
      <c r="L49" s="38">
        <f t="shared" ref="L49:U49" si="22">L50+L51+L52+L53+L54+L55+L56+L57+L58+L59</f>
        <v>2</v>
      </c>
      <c r="M49" s="38">
        <f t="shared" si="22"/>
        <v>4</v>
      </c>
      <c r="N49" s="38">
        <f t="shared" si="22"/>
        <v>0</v>
      </c>
      <c r="O49" s="38">
        <f t="shared" si="22"/>
        <v>0</v>
      </c>
      <c r="P49" s="38">
        <f t="shared" si="22"/>
        <v>0</v>
      </c>
      <c r="Q49" s="38">
        <f t="shared" si="22"/>
        <v>0</v>
      </c>
      <c r="R49" s="38">
        <f t="shared" si="22"/>
        <v>21</v>
      </c>
      <c r="S49" s="38">
        <f t="shared" si="22"/>
        <v>8</v>
      </c>
      <c r="T49" s="38">
        <f t="shared" si="22"/>
        <v>11</v>
      </c>
      <c r="U49" s="38">
        <f t="shared" si="22"/>
        <v>163</v>
      </c>
      <c r="V49" s="26">
        <f t="shared" si="1"/>
        <v>1</v>
      </c>
      <c r="W49" s="38">
        <f>W50+W51+W52+W54+W55+W59+W56+W57+W58+W53</f>
        <v>0</v>
      </c>
      <c r="X49" s="28">
        <f>W49/B49</f>
        <v>0</v>
      </c>
    </row>
    <row r="50" spans="1:24" x14ac:dyDescent="0.2">
      <c r="A50" s="53" t="s">
        <v>99</v>
      </c>
      <c r="B50" s="54">
        <f t="shared" ref="B50:B58" si="23">C50+E50</f>
        <v>8</v>
      </c>
      <c r="C50" s="56" t="s">
        <v>90</v>
      </c>
      <c r="D50" s="56"/>
      <c r="E50" s="56"/>
      <c r="F50" s="57">
        <v>4</v>
      </c>
      <c r="G50" s="25">
        <f t="shared" si="3"/>
        <v>0.5</v>
      </c>
      <c r="H50" s="57">
        <v>4</v>
      </c>
      <c r="I50" s="40">
        <f>H50/F50</f>
        <v>1</v>
      </c>
      <c r="J50" s="24">
        <f t="shared" si="4"/>
        <v>4</v>
      </c>
      <c r="K50" s="26">
        <f t="shared" si="5"/>
        <v>0.5</v>
      </c>
      <c r="L50" s="59"/>
      <c r="M50" s="59"/>
      <c r="N50" s="59"/>
      <c r="O50" s="59"/>
      <c r="P50" s="60"/>
      <c r="Q50" s="60"/>
      <c r="R50" s="59">
        <v>3</v>
      </c>
      <c r="S50" s="59"/>
      <c r="T50" s="59">
        <v>1</v>
      </c>
      <c r="U50" s="64">
        <f t="shared" ref="U50:U72" si="24">F50+J50</f>
        <v>8</v>
      </c>
      <c r="V50" s="26">
        <f t="shared" si="1"/>
        <v>1</v>
      </c>
      <c r="W50" s="61"/>
      <c r="X50" s="50"/>
    </row>
    <row r="51" spans="1:24" x14ac:dyDescent="0.2">
      <c r="A51" s="53" t="s">
        <v>100</v>
      </c>
      <c r="B51" s="54">
        <f t="shared" si="23"/>
        <v>9</v>
      </c>
      <c r="C51" s="56" t="s">
        <v>95</v>
      </c>
      <c r="D51" s="56"/>
      <c r="E51" s="56"/>
      <c r="F51" s="57">
        <v>4</v>
      </c>
      <c r="G51" s="25">
        <f t="shared" si="3"/>
        <v>0.44444444444444442</v>
      </c>
      <c r="H51" s="57">
        <v>4</v>
      </c>
      <c r="I51" s="40">
        <f>H51/F51</f>
        <v>1</v>
      </c>
      <c r="J51" s="24">
        <f t="shared" si="4"/>
        <v>5</v>
      </c>
      <c r="K51" s="26">
        <f t="shared" si="5"/>
        <v>0.55555555555555558</v>
      </c>
      <c r="L51" s="59"/>
      <c r="M51" s="59"/>
      <c r="N51" s="59"/>
      <c r="O51" s="59"/>
      <c r="P51" s="60"/>
      <c r="Q51" s="60"/>
      <c r="R51" s="59"/>
      <c r="S51" s="59">
        <v>5</v>
      </c>
      <c r="T51" s="59"/>
      <c r="U51" s="64">
        <f t="shared" si="24"/>
        <v>9</v>
      </c>
      <c r="V51" s="26">
        <f t="shared" si="1"/>
        <v>1</v>
      </c>
      <c r="W51" s="61"/>
      <c r="X51" s="50"/>
    </row>
    <row r="52" spans="1:24" x14ac:dyDescent="0.2">
      <c r="A52" s="53" t="s">
        <v>101</v>
      </c>
      <c r="B52" s="54">
        <f t="shared" si="23"/>
        <v>6</v>
      </c>
      <c r="C52" s="56" t="s">
        <v>46</v>
      </c>
      <c r="D52" s="56"/>
      <c r="E52" s="56" t="s">
        <v>56</v>
      </c>
      <c r="F52" s="57">
        <v>1</v>
      </c>
      <c r="G52" s="25">
        <f t="shared" si="3"/>
        <v>1</v>
      </c>
      <c r="H52" s="57">
        <v>1</v>
      </c>
      <c r="I52" s="40">
        <f>H52/F52</f>
        <v>1</v>
      </c>
      <c r="J52" s="24">
        <f t="shared" si="4"/>
        <v>0</v>
      </c>
      <c r="K52" s="26">
        <f t="shared" si="5"/>
        <v>0</v>
      </c>
      <c r="L52" s="59"/>
      <c r="M52" s="59"/>
      <c r="N52" s="59"/>
      <c r="O52" s="59"/>
      <c r="P52" s="60"/>
      <c r="Q52" s="60"/>
      <c r="R52" s="59"/>
      <c r="S52" s="59"/>
      <c r="T52" s="59"/>
      <c r="U52" s="64">
        <f t="shared" si="24"/>
        <v>1</v>
      </c>
      <c r="V52" s="26">
        <f t="shared" si="1"/>
        <v>1</v>
      </c>
      <c r="W52" s="61"/>
      <c r="X52" s="50"/>
    </row>
    <row r="53" spans="1:24" ht="16.5" customHeight="1" x14ac:dyDescent="0.2">
      <c r="A53" s="73" t="s">
        <v>102</v>
      </c>
      <c r="B53" s="54">
        <f t="shared" si="23"/>
        <v>13</v>
      </c>
      <c r="C53" s="56" t="s">
        <v>103</v>
      </c>
      <c r="D53" s="56" t="s">
        <v>53</v>
      </c>
      <c r="E53" s="56"/>
      <c r="F53" s="57">
        <v>2</v>
      </c>
      <c r="G53" s="25">
        <f t="shared" si="3"/>
        <v>0.15384615384615385</v>
      </c>
      <c r="H53" s="57">
        <v>2</v>
      </c>
      <c r="I53" s="40">
        <f>H53/F53</f>
        <v>1</v>
      </c>
      <c r="J53" s="24">
        <f t="shared" si="4"/>
        <v>11</v>
      </c>
      <c r="K53" s="26">
        <f t="shared" si="5"/>
        <v>0.84615384615384615</v>
      </c>
      <c r="L53" s="59"/>
      <c r="M53" s="59"/>
      <c r="N53" s="59"/>
      <c r="O53" s="59"/>
      <c r="P53" s="60"/>
      <c r="Q53" s="60"/>
      <c r="R53" s="59">
        <v>10</v>
      </c>
      <c r="S53" s="59"/>
      <c r="T53" s="59">
        <v>1</v>
      </c>
      <c r="U53" s="64">
        <f t="shared" si="24"/>
        <v>13</v>
      </c>
      <c r="V53" s="26">
        <f t="shared" si="1"/>
        <v>1</v>
      </c>
      <c r="W53" s="61"/>
      <c r="X53" s="50"/>
    </row>
    <row r="54" spans="1:24" ht="33.75" x14ac:dyDescent="0.2">
      <c r="A54" s="73" t="s">
        <v>104</v>
      </c>
      <c r="B54" s="54">
        <f t="shared" si="23"/>
        <v>8</v>
      </c>
      <c r="C54" s="56" t="s">
        <v>90</v>
      </c>
      <c r="D54" s="56" t="s">
        <v>46</v>
      </c>
      <c r="E54" s="56"/>
      <c r="F54" s="57">
        <v>1</v>
      </c>
      <c r="G54" s="25">
        <f t="shared" si="3"/>
        <v>0.125</v>
      </c>
      <c r="H54" s="57">
        <v>1</v>
      </c>
      <c r="I54" s="40">
        <f>H54/F54</f>
        <v>1</v>
      </c>
      <c r="J54" s="24">
        <f t="shared" si="4"/>
        <v>7</v>
      </c>
      <c r="K54" s="26">
        <f t="shared" si="5"/>
        <v>0.875</v>
      </c>
      <c r="L54" s="59"/>
      <c r="M54" s="59"/>
      <c r="N54" s="59"/>
      <c r="O54" s="59"/>
      <c r="P54" s="60"/>
      <c r="Q54" s="60"/>
      <c r="R54" s="59">
        <v>7</v>
      </c>
      <c r="S54" s="59"/>
      <c r="T54" s="59"/>
      <c r="U54" s="64">
        <f t="shared" si="24"/>
        <v>8</v>
      </c>
      <c r="V54" s="26">
        <f t="shared" si="1"/>
        <v>1</v>
      </c>
      <c r="W54" s="61"/>
      <c r="X54" s="50"/>
    </row>
    <row r="55" spans="1:24" ht="33.75" x14ac:dyDescent="0.2">
      <c r="A55" s="53" t="s">
        <v>105</v>
      </c>
      <c r="B55" s="54">
        <f t="shared" si="23"/>
        <v>3</v>
      </c>
      <c r="C55" s="56" t="s">
        <v>53</v>
      </c>
      <c r="D55" s="56"/>
      <c r="E55" s="56"/>
      <c r="F55" s="57"/>
      <c r="G55" s="25">
        <f t="shared" si="3"/>
        <v>0</v>
      </c>
      <c r="H55" s="57"/>
      <c r="I55" s="40">
        <v>0</v>
      </c>
      <c r="J55" s="24">
        <f t="shared" si="4"/>
        <v>3</v>
      </c>
      <c r="K55" s="26">
        <f t="shared" si="5"/>
        <v>1</v>
      </c>
      <c r="L55" s="59"/>
      <c r="M55" s="59"/>
      <c r="N55" s="59"/>
      <c r="O55" s="59"/>
      <c r="P55" s="60"/>
      <c r="Q55" s="60"/>
      <c r="R55" s="59"/>
      <c r="S55" s="59">
        <v>3</v>
      </c>
      <c r="T55" s="59"/>
      <c r="U55" s="64">
        <f t="shared" si="24"/>
        <v>3</v>
      </c>
      <c r="V55" s="26">
        <f t="shared" si="1"/>
        <v>1</v>
      </c>
      <c r="W55" s="61"/>
      <c r="X55" s="50"/>
    </row>
    <row r="56" spans="1:24" x14ac:dyDescent="0.2">
      <c r="A56" s="73" t="s">
        <v>106</v>
      </c>
      <c r="B56" s="74">
        <f t="shared" si="23"/>
        <v>56</v>
      </c>
      <c r="C56" s="56" t="s">
        <v>107</v>
      </c>
      <c r="D56" s="56" t="s">
        <v>78</v>
      </c>
      <c r="E56" s="56"/>
      <c r="F56" s="57">
        <v>49</v>
      </c>
      <c r="G56" s="25">
        <f t="shared" si="3"/>
        <v>0.875</v>
      </c>
      <c r="H56" s="212">
        <v>47</v>
      </c>
      <c r="I56" s="40">
        <f t="shared" ref="I56:I119" si="25">H56/F56</f>
        <v>0.95918367346938771</v>
      </c>
      <c r="J56" s="24">
        <f t="shared" si="4"/>
        <v>7</v>
      </c>
      <c r="K56" s="26">
        <f t="shared" si="5"/>
        <v>0.125</v>
      </c>
      <c r="L56" s="59">
        <v>2</v>
      </c>
      <c r="M56" s="59">
        <v>2</v>
      </c>
      <c r="N56" s="59"/>
      <c r="O56" s="59"/>
      <c r="P56" s="60"/>
      <c r="Q56" s="60"/>
      <c r="R56" s="59"/>
      <c r="S56" s="59"/>
      <c r="T56" s="59">
        <v>3</v>
      </c>
      <c r="U56" s="64">
        <f t="shared" si="24"/>
        <v>56</v>
      </c>
      <c r="V56" s="26">
        <f t="shared" si="1"/>
        <v>1</v>
      </c>
      <c r="W56" s="61"/>
      <c r="X56" s="50"/>
    </row>
    <row r="57" spans="1:24" x14ac:dyDescent="0.2">
      <c r="A57" s="73" t="s">
        <v>108</v>
      </c>
      <c r="B57" s="74">
        <f t="shared" si="23"/>
        <v>16</v>
      </c>
      <c r="C57" s="56" t="s">
        <v>59</v>
      </c>
      <c r="D57" s="56" t="s">
        <v>46</v>
      </c>
      <c r="E57" s="56"/>
      <c r="F57" s="57">
        <v>16</v>
      </c>
      <c r="G57" s="25">
        <f t="shared" si="3"/>
        <v>1</v>
      </c>
      <c r="H57" s="57">
        <v>16</v>
      </c>
      <c r="I57" s="40">
        <f t="shared" si="25"/>
        <v>1</v>
      </c>
      <c r="J57" s="24">
        <f t="shared" si="4"/>
        <v>0</v>
      </c>
      <c r="K57" s="26">
        <f t="shared" si="5"/>
        <v>0</v>
      </c>
      <c r="L57" s="59"/>
      <c r="M57" s="59"/>
      <c r="N57" s="59"/>
      <c r="O57" s="59"/>
      <c r="P57" s="60"/>
      <c r="Q57" s="60"/>
      <c r="R57" s="59"/>
      <c r="S57" s="59"/>
      <c r="T57" s="59"/>
      <c r="U57" s="64">
        <f t="shared" si="24"/>
        <v>16</v>
      </c>
      <c r="V57" s="26">
        <f t="shared" si="1"/>
        <v>1</v>
      </c>
      <c r="W57" s="61"/>
      <c r="X57" s="50"/>
    </row>
    <row r="58" spans="1:24" ht="33.75" x14ac:dyDescent="0.2">
      <c r="A58" s="73" t="s">
        <v>109</v>
      </c>
      <c r="B58" s="74">
        <f t="shared" si="23"/>
        <v>29</v>
      </c>
      <c r="C58" s="56" t="s">
        <v>103</v>
      </c>
      <c r="D58" s="56" t="s">
        <v>53</v>
      </c>
      <c r="E58" s="56" t="s">
        <v>59</v>
      </c>
      <c r="F58" s="57">
        <v>9</v>
      </c>
      <c r="G58" s="25">
        <f t="shared" si="3"/>
        <v>0.69230769230769229</v>
      </c>
      <c r="H58" s="57">
        <v>9</v>
      </c>
      <c r="I58" s="40">
        <f t="shared" si="25"/>
        <v>1</v>
      </c>
      <c r="J58" s="24">
        <f t="shared" si="4"/>
        <v>4</v>
      </c>
      <c r="K58" s="26">
        <f t="shared" si="5"/>
        <v>0.30769230769230771</v>
      </c>
      <c r="L58" s="59"/>
      <c r="M58" s="59">
        <v>2</v>
      </c>
      <c r="N58" s="59"/>
      <c r="O58" s="59"/>
      <c r="P58" s="60"/>
      <c r="Q58" s="60"/>
      <c r="R58" s="59">
        <v>1</v>
      </c>
      <c r="S58" s="59"/>
      <c r="T58" s="59">
        <v>1</v>
      </c>
      <c r="U58" s="64">
        <f t="shared" si="24"/>
        <v>13</v>
      </c>
      <c r="V58" s="26">
        <f t="shared" si="1"/>
        <v>1</v>
      </c>
      <c r="W58" s="61"/>
      <c r="X58" s="50"/>
    </row>
    <row r="59" spans="1:24" ht="56.25" x14ac:dyDescent="0.2">
      <c r="A59" s="73" t="s">
        <v>110</v>
      </c>
      <c r="B59" s="74">
        <f>C59+E59</f>
        <v>40</v>
      </c>
      <c r="C59" s="56" t="s">
        <v>89</v>
      </c>
      <c r="D59" s="56"/>
      <c r="E59" s="56" t="s">
        <v>78</v>
      </c>
      <c r="F59" s="57">
        <v>31</v>
      </c>
      <c r="G59" s="25">
        <f t="shared" si="3"/>
        <v>0.86111111111111116</v>
      </c>
      <c r="H59" s="57">
        <v>31</v>
      </c>
      <c r="I59" s="40">
        <f>H59/F59</f>
        <v>1</v>
      </c>
      <c r="J59" s="24">
        <f t="shared" si="4"/>
        <v>5</v>
      </c>
      <c r="K59" s="26">
        <f t="shared" si="5"/>
        <v>0.1388888888888889</v>
      </c>
      <c r="L59" s="59"/>
      <c r="M59" s="59"/>
      <c r="N59" s="59"/>
      <c r="O59" s="59"/>
      <c r="P59" s="60"/>
      <c r="Q59" s="60"/>
      <c r="R59" s="59"/>
      <c r="S59" s="59"/>
      <c r="T59" s="59">
        <v>5</v>
      </c>
      <c r="U59" s="64">
        <f t="shared" si="24"/>
        <v>36</v>
      </c>
      <c r="V59" s="26">
        <f t="shared" si="1"/>
        <v>1</v>
      </c>
      <c r="W59" s="61"/>
      <c r="X59" s="50"/>
    </row>
    <row r="60" spans="1:24" ht="13.5" x14ac:dyDescent="0.2">
      <c r="A60" s="76" t="s">
        <v>111</v>
      </c>
      <c r="B60" s="77">
        <f>B61</f>
        <v>28</v>
      </c>
      <c r="C60" s="65" t="str">
        <f>C61</f>
        <v>25</v>
      </c>
      <c r="D60" s="65" t="str">
        <f>D61</f>
        <v>1</v>
      </c>
      <c r="E60" s="77" t="str">
        <f>E61</f>
        <v>3</v>
      </c>
      <c r="F60" s="65">
        <f>F61</f>
        <v>20</v>
      </c>
      <c r="G60" s="25">
        <f t="shared" si="3"/>
        <v>0.8</v>
      </c>
      <c r="H60" s="65">
        <f>H61</f>
        <v>20</v>
      </c>
      <c r="I60" s="40">
        <f t="shared" si="25"/>
        <v>1</v>
      </c>
      <c r="J60" s="24">
        <f t="shared" si="4"/>
        <v>5</v>
      </c>
      <c r="K60" s="26">
        <f t="shared" si="5"/>
        <v>0.2</v>
      </c>
      <c r="L60" s="65">
        <f t="shared" ref="L60:T60" si="26">L61</f>
        <v>3</v>
      </c>
      <c r="M60" s="65">
        <f t="shared" si="26"/>
        <v>1</v>
      </c>
      <c r="N60" s="65">
        <f t="shared" si="26"/>
        <v>0</v>
      </c>
      <c r="O60" s="65">
        <f t="shared" si="26"/>
        <v>0</v>
      </c>
      <c r="P60" s="65">
        <f t="shared" si="26"/>
        <v>0</v>
      </c>
      <c r="Q60" s="65">
        <f t="shared" si="26"/>
        <v>0</v>
      </c>
      <c r="R60" s="65">
        <f t="shared" si="26"/>
        <v>0</v>
      </c>
      <c r="S60" s="65">
        <f t="shared" si="26"/>
        <v>0</v>
      </c>
      <c r="T60" s="65">
        <f t="shared" si="26"/>
        <v>1</v>
      </c>
      <c r="U60" s="64">
        <f t="shared" si="24"/>
        <v>25</v>
      </c>
      <c r="V60" s="26">
        <f t="shared" si="1"/>
        <v>1</v>
      </c>
      <c r="W60" s="65">
        <f>W61</f>
        <v>0</v>
      </c>
      <c r="X60" s="28">
        <f>W60/B60</f>
        <v>0</v>
      </c>
    </row>
    <row r="61" spans="1:24" x14ac:dyDescent="0.2">
      <c r="A61" s="78" t="s">
        <v>112</v>
      </c>
      <c r="B61" s="74">
        <f>C61+E61</f>
        <v>28</v>
      </c>
      <c r="C61" s="55" t="s">
        <v>55</v>
      </c>
      <c r="D61" s="55" t="s">
        <v>46</v>
      </c>
      <c r="E61" s="56" t="s">
        <v>53</v>
      </c>
      <c r="F61" s="57">
        <v>20</v>
      </c>
      <c r="G61" s="25">
        <f t="shared" si="3"/>
        <v>0.8</v>
      </c>
      <c r="H61" s="212">
        <v>20</v>
      </c>
      <c r="I61" s="40">
        <f t="shared" si="25"/>
        <v>1</v>
      </c>
      <c r="J61" s="24">
        <f t="shared" si="4"/>
        <v>5</v>
      </c>
      <c r="K61" s="26">
        <f t="shared" si="5"/>
        <v>0.2</v>
      </c>
      <c r="L61" s="59">
        <v>3</v>
      </c>
      <c r="M61" s="59">
        <v>1</v>
      </c>
      <c r="N61" s="59"/>
      <c r="O61" s="59"/>
      <c r="P61" s="59"/>
      <c r="Q61" s="59"/>
      <c r="R61" s="59"/>
      <c r="S61" s="59"/>
      <c r="T61" s="59">
        <v>1</v>
      </c>
      <c r="U61" s="64">
        <f t="shared" si="24"/>
        <v>25</v>
      </c>
      <c r="V61" s="26">
        <f t="shared" si="1"/>
        <v>1</v>
      </c>
      <c r="W61" s="61"/>
      <c r="X61" s="50"/>
    </row>
    <row r="62" spans="1:24" ht="13.5" x14ac:dyDescent="0.2">
      <c r="A62" s="79" t="s">
        <v>220</v>
      </c>
      <c r="B62" s="38">
        <f>B63+B64+B65+B66+B67+B68+B69+B70</f>
        <v>174</v>
      </c>
      <c r="C62" s="39">
        <f>C63+C64+C65+C66+C67+C68+C69+C70</f>
        <v>166</v>
      </c>
      <c r="D62" s="39">
        <f>D63+D64+D65+D66+D67+D68+D69+D70</f>
        <v>17</v>
      </c>
      <c r="E62" s="38">
        <f>E63+E64+E65+E66+E67+E68+E69+E70</f>
        <v>8</v>
      </c>
      <c r="F62" s="39">
        <f>F63+F64+F65+F66+F67+F68+F69+F70</f>
        <v>115</v>
      </c>
      <c r="G62" s="25">
        <f t="shared" si="3"/>
        <v>0.69277108433734935</v>
      </c>
      <c r="H62" s="39">
        <f>H63+H64+H65+H66+H67+H68+H69+H70</f>
        <v>115</v>
      </c>
      <c r="I62" s="40">
        <f t="shared" si="25"/>
        <v>1</v>
      </c>
      <c r="J62" s="24">
        <f>L62+M62+N62+O62+P62+R62+T62+S62+Q62</f>
        <v>51</v>
      </c>
      <c r="K62" s="26">
        <f t="shared" si="5"/>
        <v>0.30722891566265059</v>
      </c>
      <c r="L62" s="39">
        <f t="shared" ref="L62:T62" si="27">L63+L64+L65+L66+L67+L68+L69+L70</f>
        <v>18</v>
      </c>
      <c r="M62" s="39">
        <f t="shared" si="27"/>
        <v>0</v>
      </c>
      <c r="N62" s="39">
        <f t="shared" si="27"/>
        <v>1</v>
      </c>
      <c r="O62" s="39">
        <f t="shared" si="27"/>
        <v>0</v>
      </c>
      <c r="P62" s="39">
        <f t="shared" si="27"/>
        <v>0</v>
      </c>
      <c r="Q62" s="39">
        <f t="shared" si="27"/>
        <v>1</v>
      </c>
      <c r="R62" s="39">
        <f t="shared" si="27"/>
        <v>4</v>
      </c>
      <c r="S62" s="39">
        <f t="shared" si="27"/>
        <v>0</v>
      </c>
      <c r="T62" s="39">
        <f t="shared" si="27"/>
        <v>27</v>
      </c>
      <c r="U62" s="64">
        <f t="shared" si="24"/>
        <v>166</v>
      </c>
      <c r="V62" s="26">
        <f t="shared" si="1"/>
        <v>1</v>
      </c>
      <c r="W62" s="39">
        <f>W63+W64+W65+W66+W67+W68+W69+W70</f>
        <v>0</v>
      </c>
      <c r="X62" s="28">
        <f>W62/B62</f>
        <v>0</v>
      </c>
    </row>
    <row r="63" spans="1:24" ht="33.75" x14ac:dyDescent="0.2">
      <c r="A63" s="53" t="s">
        <v>114</v>
      </c>
      <c r="B63" s="54">
        <f t="shared" ref="B63:B70" si="28">C63+E63</f>
        <v>36</v>
      </c>
      <c r="C63" s="55" t="s">
        <v>89</v>
      </c>
      <c r="D63" s="55" t="s">
        <v>78</v>
      </c>
      <c r="E63" s="56"/>
      <c r="F63" s="57">
        <v>28</v>
      </c>
      <c r="G63" s="25">
        <f t="shared" si="3"/>
        <v>0.77777777777777779</v>
      </c>
      <c r="H63" s="57">
        <v>28</v>
      </c>
      <c r="I63" s="40">
        <f t="shared" si="25"/>
        <v>1</v>
      </c>
      <c r="J63" s="24">
        <f t="shared" ref="J63:J70" si="29">L63+M63+N63+O63+P63+R63+T63+S63+Q63</f>
        <v>8</v>
      </c>
      <c r="K63" s="26">
        <f t="shared" si="5"/>
        <v>0.22222222222222221</v>
      </c>
      <c r="L63" s="59">
        <v>4</v>
      </c>
      <c r="M63" s="59"/>
      <c r="N63" s="59">
        <v>1</v>
      </c>
      <c r="O63" s="59"/>
      <c r="P63" s="60"/>
      <c r="Q63" s="60"/>
      <c r="R63" s="59"/>
      <c r="S63" s="59"/>
      <c r="T63" s="59">
        <v>3</v>
      </c>
      <c r="U63" s="64">
        <f t="shared" si="24"/>
        <v>36</v>
      </c>
      <c r="V63" s="26">
        <f t="shared" si="1"/>
        <v>1</v>
      </c>
      <c r="W63" s="61"/>
      <c r="X63" s="50"/>
    </row>
    <row r="64" spans="1:24" ht="33.75" x14ac:dyDescent="0.2">
      <c r="A64" s="73" t="s">
        <v>115</v>
      </c>
      <c r="B64" s="54">
        <f t="shared" si="28"/>
        <v>18</v>
      </c>
      <c r="C64" s="55" t="s">
        <v>59</v>
      </c>
      <c r="D64" s="55" t="s">
        <v>46</v>
      </c>
      <c r="E64" s="56" t="s">
        <v>62</v>
      </c>
      <c r="F64" s="57">
        <v>11</v>
      </c>
      <c r="G64" s="25">
        <f t="shared" si="3"/>
        <v>0.6875</v>
      </c>
      <c r="H64" s="57">
        <v>11</v>
      </c>
      <c r="I64" s="40">
        <f t="shared" si="25"/>
        <v>1</v>
      </c>
      <c r="J64" s="24">
        <f t="shared" si="29"/>
        <v>5</v>
      </c>
      <c r="K64" s="26">
        <f t="shared" si="5"/>
        <v>0.3125</v>
      </c>
      <c r="L64" s="59">
        <v>1</v>
      </c>
      <c r="M64" s="59"/>
      <c r="N64" s="59"/>
      <c r="O64" s="59"/>
      <c r="P64" s="60"/>
      <c r="Q64" s="60"/>
      <c r="R64" s="59"/>
      <c r="S64" s="59"/>
      <c r="T64" s="59">
        <v>4</v>
      </c>
      <c r="U64" s="64">
        <f t="shared" si="24"/>
        <v>16</v>
      </c>
      <c r="V64" s="26">
        <f t="shared" si="1"/>
        <v>1</v>
      </c>
      <c r="W64" s="61"/>
      <c r="X64" s="50"/>
    </row>
    <row r="65" spans="1:24" ht="27" customHeight="1" x14ac:dyDescent="0.2">
      <c r="A65" s="73" t="s">
        <v>116</v>
      </c>
      <c r="B65" s="54">
        <f t="shared" si="28"/>
        <v>15</v>
      </c>
      <c r="C65" s="55" t="s">
        <v>48</v>
      </c>
      <c r="D65" s="55" t="s">
        <v>53</v>
      </c>
      <c r="E65" s="56" t="s">
        <v>46</v>
      </c>
      <c r="F65" s="57">
        <v>8</v>
      </c>
      <c r="G65" s="25">
        <f t="shared" si="3"/>
        <v>0.5714285714285714</v>
      </c>
      <c r="H65" s="57">
        <v>8</v>
      </c>
      <c r="I65" s="40">
        <f t="shared" si="25"/>
        <v>1</v>
      </c>
      <c r="J65" s="24">
        <f t="shared" si="29"/>
        <v>6</v>
      </c>
      <c r="K65" s="26">
        <f t="shared" si="5"/>
        <v>0.42857142857142855</v>
      </c>
      <c r="L65" s="59">
        <v>3</v>
      </c>
      <c r="M65" s="59"/>
      <c r="N65" s="59"/>
      <c r="O65" s="59"/>
      <c r="P65" s="60"/>
      <c r="Q65" s="60"/>
      <c r="R65" s="59"/>
      <c r="S65" s="59"/>
      <c r="T65" s="59">
        <v>3</v>
      </c>
      <c r="U65" s="64">
        <f t="shared" si="24"/>
        <v>14</v>
      </c>
      <c r="V65" s="26">
        <f t="shared" si="1"/>
        <v>1</v>
      </c>
      <c r="W65" s="61"/>
      <c r="X65" s="50"/>
    </row>
    <row r="66" spans="1:24" ht="45" x14ac:dyDescent="0.2">
      <c r="A66" s="80" t="s">
        <v>117</v>
      </c>
      <c r="B66" s="42">
        <f t="shared" si="28"/>
        <v>20</v>
      </c>
      <c r="C66" s="43" t="s">
        <v>50</v>
      </c>
      <c r="D66" s="43" t="s">
        <v>53</v>
      </c>
      <c r="E66" s="44" t="s">
        <v>46</v>
      </c>
      <c r="F66" s="45">
        <v>16</v>
      </c>
      <c r="G66" s="25">
        <f t="shared" si="3"/>
        <v>0.84210526315789469</v>
      </c>
      <c r="H66" s="45">
        <v>16</v>
      </c>
      <c r="I66" s="211">
        <f t="shared" si="25"/>
        <v>1</v>
      </c>
      <c r="J66" s="24">
        <f t="shared" si="29"/>
        <v>3</v>
      </c>
      <c r="K66" s="26">
        <f t="shared" si="5"/>
        <v>0.15789473684210525</v>
      </c>
      <c r="L66" s="47"/>
      <c r="M66" s="47"/>
      <c r="N66" s="47"/>
      <c r="O66" s="47"/>
      <c r="P66" s="48"/>
      <c r="Q66" s="48"/>
      <c r="R66" s="47"/>
      <c r="S66" s="47"/>
      <c r="T66" s="47">
        <v>3</v>
      </c>
      <c r="U66" s="64">
        <f t="shared" si="24"/>
        <v>19</v>
      </c>
      <c r="V66" s="26">
        <f t="shared" si="1"/>
        <v>1</v>
      </c>
      <c r="W66" s="49"/>
      <c r="X66" s="50"/>
    </row>
    <row r="67" spans="1:24" ht="33.75" x14ac:dyDescent="0.2">
      <c r="A67" s="53" t="s">
        <v>118</v>
      </c>
      <c r="B67" s="54">
        <f t="shared" si="28"/>
        <v>21</v>
      </c>
      <c r="C67" s="55" t="s">
        <v>92</v>
      </c>
      <c r="D67" s="55" t="s">
        <v>53</v>
      </c>
      <c r="E67" s="56" t="s">
        <v>46</v>
      </c>
      <c r="F67" s="57">
        <v>16</v>
      </c>
      <c r="G67" s="25">
        <f t="shared" si="3"/>
        <v>0.8</v>
      </c>
      <c r="H67" s="57">
        <v>16</v>
      </c>
      <c r="I67" s="40">
        <f t="shared" si="25"/>
        <v>1</v>
      </c>
      <c r="J67" s="24">
        <f t="shared" si="29"/>
        <v>4</v>
      </c>
      <c r="K67" s="26">
        <f t="shared" si="5"/>
        <v>0.2</v>
      </c>
      <c r="L67" s="59">
        <v>1</v>
      </c>
      <c r="M67" s="59"/>
      <c r="N67" s="59"/>
      <c r="O67" s="59"/>
      <c r="P67" s="60"/>
      <c r="Q67" s="60"/>
      <c r="R67" s="59"/>
      <c r="S67" s="59"/>
      <c r="T67" s="59">
        <v>3</v>
      </c>
      <c r="U67" s="64">
        <f t="shared" si="24"/>
        <v>20</v>
      </c>
      <c r="V67" s="26">
        <f t="shared" si="1"/>
        <v>1</v>
      </c>
      <c r="W67" s="61"/>
      <c r="X67" s="50"/>
    </row>
    <row r="68" spans="1:24" ht="22.5" x14ac:dyDescent="0.2">
      <c r="A68" s="53" t="s">
        <v>119</v>
      </c>
      <c r="B68" s="54">
        <f t="shared" si="28"/>
        <v>10</v>
      </c>
      <c r="C68" s="55" t="s">
        <v>45</v>
      </c>
      <c r="D68" s="55"/>
      <c r="E68" s="56"/>
      <c r="F68" s="57">
        <v>4</v>
      </c>
      <c r="G68" s="25">
        <f t="shared" si="3"/>
        <v>0.4</v>
      </c>
      <c r="H68" s="57">
        <v>4</v>
      </c>
      <c r="I68" s="40">
        <f t="shared" si="25"/>
        <v>1</v>
      </c>
      <c r="J68" s="24">
        <f t="shared" si="29"/>
        <v>6</v>
      </c>
      <c r="K68" s="26">
        <f t="shared" si="5"/>
        <v>0.6</v>
      </c>
      <c r="L68" s="59">
        <v>1</v>
      </c>
      <c r="M68" s="59"/>
      <c r="N68" s="59"/>
      <c r="O68" s="59"/>
      <c r="P68" s="60"/>
      <c r="Q68" s="60"/>
      <c r="R68" s="59"/>
      <c r="S68" s="59"/>
      <c r="T68" s="59">
        <v>5</v>
      </c>
      <c r="U68" s="64">
        <f t="shared" si="24"/>
        <v>10</v>
      </c>
      <c r="V68" s="26">
        <f t="shared" si="1"/>
        <v>1</v>
      </c>
      <c r="W68" s="61"/>
      <c r="X68" s="50"/>
    </row>
    <row r="69" spans="1:24" ht="33.75" x14ac:dyDescent="0.2">
      <c r="A69" s="53" t="s">
        <v>120</v>
      </c>
      <c r="B69" s="54">
        <f t="shared" si="28"/>
        <v>26</v>
      </c>
      <c r="C69" s="55" t="s">
        <v>121</v>
      </c>
      <c r="D69" s="55" t="s">
        <v>53</v>
      </c>
      <c r="E69" s="56"/>
      <c r="F69" s="57">
        <v>18</v>
      </c>
      <c r="G69" s="25">
        <f t="shared" si="3"/>
        <v>0.69230769230769229</v>
      </c>
      <c r="H69" s="57">
        <v>18</v>
      </c>
      <c r="I69" s="40">
        <f t="shared" si="25"/>
        <v>1</v>
      </c>
      <c r="J69" s="24">
        <f t="shared" si="29"/>
        <v>8</v>
      </c>
      <c r="K69" s="26">
        <f t="shared" si="5"/>
        <v>0.30769230769230771</v>
      </c>
      <c r="L69" s="59">
        <v>3</v>
      </c>
      <c r="M69" s="59"/>
      <c r="N69" s="59"/>
      <c r="O69" s="59"/>
      <c r="P69" s="60"/>
      <c r="Q69" s="60">
        <v>1</v>
      </c>
      <c r="R69" s="72">
        <v>3</v>
      </c>
      <c r="S69" s="59"/>
      <c r="T69" s="59">
        <v>1</v>
      </c>
      <c r="U69" s="64">
        <f t="shared" si="24"/>
        <v>26</v>
      </c>
      <c r="V69" s="26">
        <f t="shared" si="1"/>
        <v>1</v>
      </c>
      <c r="W69" s="61"/>
      <c r="X69" s="50"/>
    </row>
    <row r="70" spans="1:24" ht="22.5" x14ac:dyDescent="0.2">
      <c r="A70" s="53" t="s">
        <v>122</v>
      </c>
      <c r="B70" s="54">
        <f t="shared" si="28"/>
        <v>28</v>
      </c>
      <c r="C70" s="55" t="s">
        <v>55</v>
      </c>
      <c r="D70" s="55"/>
      <c r="E70" s="56" t="s">
        <v>53</v>
      </c>
      <c r="F70" s="57">
        <v>14</v>
      </c>
      <c r="G70" s="25">
        <f t="shared" si="3"/>
        <v>0.56000000000000005</v>
      </c>
      <c r="H70" s="57">
        <v>14</v>
      </c>
      <c r="I70" s="40">
        <f t="shared" si="25"/>
        <v>1</v>
      </c>
      <c r="J70" s="24">
        <f t="shared" si="29"/>
        <v>11</v>
      </c>
      <c r="K70" s="26">
        <f t="shared" si="5"/>
        <v>0.44</v>
      </c>
      <c r="L70" s="59">
        <v>5</v>
      </c>
      <c r="M70" s="59"/>
      <c r="N70" s="59"/>
      <c r="O70" s="59"/>
      <c r="P70" s="60"/>
      <c r="Q70" s="60"/>
      <c r="R70" s="59">
        <v>1</v>
      </c>
      <c r="S70" s="59"/>
      <c r="T70" s="59">
        <v>5</v>
      </c>
      <c r="U70" s="64">
        <f t="shared" si="24"/>
        <v>25</v>
      </c>
      <c r="V70" s="26">
        <f t="shared" si="1"/>
        <v>1</v>
      </c>
      <c r="W70" s="61"/>
      <c r="X70" s="50"/>
    </row>
    <row r="71" spans="1:24" ht="13.5" x14ac:dyDescent="0.2">
      <c r="A71" s="76" t="s">
        <v>123</v>
      </c>
      <c r="B71" s="77">
        <f>B72</f>
        <v>65</v>
      </c>
      <c r="C71" s="77" t="str">
        <f>C72</f>
        <v>42</v>
      </c>
      <c r="D71" s="65" t="str">
        <f>D72</f>
        <v>6</v>
      </c>
      <c r="E71" s="77" t="str">
        <f>E72</f>
        <v>23</v>
      </c>
      <c r="F71" s="65">
        <f>F72</f>
        <v>34</v>
      </c>
      <c r="G71" s="25">
        <f t="shared" si="3"/>
        <v>0.80952380952380953</v>
      </c>
      <c r="H71" s="65">
        <f>H72</f>
        <v>32</v>
      </c>
      <c r="I71" s="40">
        <f t="shared" si="25"/>
        <v>0.94117647058823528</v>
      </c>
      <c r="J71" s="24">
        <f>L71+M71+N71+O71+P71+R71+T71+S71+Q71</f>
        <v>8</v>
      </c>
      <c r="K71" s="26">
        <f t="shared" si="5"/>
        <v>0.19047619047619047</v>
      </c>
      <c r="L71" s="65">
        <f t="shared" ref="L71:T71" si="30">L72</f>
        <v>2</v>
      </c>
      <c r="M71" s="65">
        <f t="shared" si="30"/>
        <v>1</v>
      </c>
      <c r="N71" s="65">
        <f t="shared" si="30"/>
        <v>0</v>
      </c>
      <c r="O71" s="65">
        <f t="shared" si="30"/>
        <v>0</v>
      </c>
      <c r="P71" s="65">
        <f t="shared" si="30"/>
        <v>0</v>
      </c>
      <c r="Q71" s="65">
        <f t="shared" si="30"/>
        <v>1</v>
      </c>
      <c r="R71" s="65">
        <f t="shared" si="30"/>
        <v>1</v>
      </c>
      <c r="S71" s="65">
        <f t="shared" si="30"/>
        <v>1</v>
      </c>
      <c r="T71" s="65">
        <f t="shared" si="30"/>
        <v>2</v>
      </c>
      <c r="U71" s="64">
        <f t="shared" si="24"/>
        <v>42</v>
      </c>
      <c r="V71" s="26">
        <f t="shared" si="1"/>
        <v>1</v>
      </c>
      <c r="W71" s="65">
        <f>W72</f>
        <v>0</v>
      </c>
      <c r="X71" s="28">
        <f>W71/B71</f>
        <v>0</v>
      </c>
    </row>
    <row r="72" spans="1:24" x14ac:dyDescent="0.2">
      <c r="A72" s="73" t="s">
        <v>124</v>
      </c>
      <c r="B72" s="74">
        <f>C72+E72</f>
        <v>65</v>
      </c>
      <c r="C72" s="56" t="s">
        <v>125</v>
      </c>
      <c r="D72" s="55" t="s">
        <v>84</v>
      </c>
      <c r="E72" s="56" t="s">
        <v>126</v>
      </c>
      <c r="F72" s="57">
        <v>34</v>
      </c>
      <c r="G72" s="25">
        <f t="shared" si="3"/>
        <v>0.80952380952380953</v>
      </c>
      <c r="H72" s="212">
        <v>32</v>
      </c>
      <c r="I72" s="40">
        <f t="shared" si="25"/>
        <v>0.94117647058823528</v>
      </c>
      <c r="J72" s="24">
        <f>L72+M72+N72+O72+P72+R72+T72+S72+Q72</f>
        <v>8</v>
      </c>
      <c r="K72" s="26">
        <f t="shared" si="5"/>
        <v>0.19047619047619047</v>
      </c>
      <c r="L72" s="59">
        <v>2</v>
      </c>
      <c r="M72" s="59">
        <v>1</v>
      </c>
      <c r="N72" s="59"/>
      <c r="O72" s="59"/>
      <c r="P72" s="60"/>
      <c r="Q72" s="60">
        <v>1</v>
      </c>
      <c r="R72" s="59">
        <v>1</v>
      </c>
      <c r="S72" s="59">
        <v>1</v>
      </c>
      <c r="T72" s="59">
        <v>2</v>
      </c>
      <c r="U72" s="64">
        <f t="shared" si="24"/>
        <v>42</v>
      </c>
      <c r="V72" s="26">
        <f t="shared" si="1"/>
        <v>1</v>
      </c>
      <c r="W72" s="61"/>
      <c r="X72" s="50"/>
    </row>
    <row r="73" spans="1:24" ht="13.5" x14ac:dyDescent="0.2">
      <c r="A73" s="79" t="s">
        <v>127</v>
      </c>
      <c r="B73" s="38">
        <f>B74+B76+B75</f>
        <v>92</v>
      </c>
      <c r="C73" s="38">
        <f>C74+C76+C75</f>
        <v>87</v>
      </c>
      <c r="D73" s="39">
        <f>D74+D76+D75</f>
        <v>2</v>
      </c>
      <c r="E73" s="39">
        <f>E74+E76+E75</f>
        <v>5</v>
      </c>
      <c r="F73" s="39">
        <f>F74+F76+F75</f>
        <v>44</v>
      </c>
      <c r="G73" s="25">
        <f t="shared" si="3"/>
        <v>0.50574712643678166</v>
      </c>
      <c r="H73" s="39">
        <f>H74+H76+H75</f>
        <v>42</v>
      </c>
      <c r="I73" s="40">
        <f t="shared" si="25"/>
        <v>0.95454545454545459</v>
      </c>
      <c r="J73" s="24">
        <f t="shared" si="4"/>
        <v>43</v>
      </c>
      <c r="K73" s="26">
        <f t="shared" si="5"/>
        <v>0.4942528735632184</v>
      </c>
      <c r="L73" s="39">
        <f t="shared" ref="L73:U73" si="31">L74+L76+L75</f>
        <v>7</v>
      </c>
      <c r="M73" s="39">
        <f t="shared" si="31"/>
        <v>0</v>
      </c>
      <c r="N73" s="39">
        <f t="shared" si="31"/>
        <v>0</v>
      </c>
      <c r="O73" s="39">
        <f t="shared" si="31"/>
        <v>0</v>
      </c>
      <c r="P73" s="39">
        <f t="shared" si="31"/>
        <v>0</v>
      </c>
      <c r="Q73" s="39">
        <f t="shared" si="31"/>
        <v>0</v>
      </c>
      <c r="R73" s="39">
        <f t="shared" si="31"/>
        <v>3</v>
      </c>
      <c r="S73" s="39">
        <f t="shared" si="31"/>
        <v>1</v>
      </c>
      <c r="T73" s="39">
        <f t="shared" si="31"/>
        <v>32</v>
      </c>
      <c r="U73" s="39">
        <f t="shared" si="31"/>
        <v>87</v>
      </c>
      <c r="V73" s="26">
        <f t="shared" si="1"/>
        <v>1</v>
      </c>
      <c r="W73" s="39">
        <f>W74+W76+W75</f>
        <v>0</v>
      </c>
      <c r="X73" s="28">
        <f>W73/B73</f>
        <v>0</v>
      </c>
    </row>
    <row r="74" spans="1:24" ht="22.5" x14ac:dyDescent="0.2">
      <c r="A74" s="78" t="s">
        <v>128</v>
      </c>
      <c r="B74" s="74">
        <f>C74+E74</f>
        <v>76</v>
      </c>
      <c r="C74" s="56" t="s">
        <v>129</v>
      </c>
      <c r="D74" s="55" t="s">
        <v>62</v>
      </c>
      <c r="E74" s="56" t="s">
        <v>56</v>
      </c>
      <c r="F74" s="57">
        <v>35</v>
      </c>
      <c r="G74" s="25">
        <f t="shared" si="3"/>
        <v>0.49295774647887325</v>
      </c>
      <c r="H74" s="57">
        <v>33</v>
      </c>
      <c r="I74" s="40">
        <f t="shared" si="25"/>
        <v>0.94285714285714284</v>
      </c>
      <c r="J74" s="24">
        <f t="shared" si="4"/>
        <v>36</v>
      </c>
      <c r="K74" s="26">
        <f t="shared" si="5"/>
        <v>0.50704225352112675</v>
      </c>
      <c r="L74" s="59">
        <v>5</v>
      </c>
      <c r="M74" s="59"/>
      <c r="N74" s="59"/>
      <c r="O74" s="59"/>
      <c r="P74" s="60"/>
      <c r="Q74" s="60"/>
      <c r="R74" s="59">
        <v>2</v>
      </c>
      <c r="S74" s="59">
        <v>1</v>
      </c>
      <c r="T74" s="59">
        <v>28</v>
      </c>
      <c r="U74" s="64">
        <f t="shared" ref="U74:U95" si="32">F74+J74</f>
        <v>71</v>
      </c>
      <c r="V74" s="26">
        <f t="shared" si="1"/>
        <v>1</v>
      </c>
      <c r="W74" s="61"/>
      <c r="X74" s="50"/>
    </row>
    <row r="75" spans="1:24" ht="22.5" x14ac:dyDescent="0.2">
      <c r="A75" s="78" t="s">
        <v>130</v>
      </c>
      <c r="B75" s="74">
        <f>C75+E75</f>
        <v>6</v>
      </c>
      <c r="C75" s="56" t="s">
        <v>84</v>
      </c>
      <c r="D75" s="55"/>
      <c r="E75" s="56"/>
      <c r="F75" s="57">
        <v>6</v>
      </c>
      <c r="G75" s="25">
        <f t="shared" si="3"/>
        <v>1</v>
      </c>
      <c r="H75" s="57">
        <v>6</v>
      </c>
      <c r="I75" s="40">
        <f t="shared" si="25"/>
        <v>1</v>
      </c>
      <c r="J75" s="24">
        <f t="shared" si="4"/>
        <v>0</v>
      </c>
      <c r="K75" s="26">
        <f t="shared" si="5"/>
        <v>0</v>
      </c>
      <c r="L75" s="59"/>
      <c r="M75" s="59"/>
      <c r="N75" s="59"/>
      <c r="O75" s="59"/>
      <c r="P75" s="60"/>
      <c r="Q75" s="60"/>
      <c r="R75" s="59"/>
      <c r="S75" s="59"/>
      <c r="T75" s="59"/>
      <c r="U75" s="64">
        <f t="shared" si="32"/>
        <v>6</v>
      </c>
      <c r="V75" s="26">
        <f t="shared" ref="V75:V120" si="33">U75/C75</f>
        <v>1</v>
      </c>
      <c r="W75" s="61"/>
      <c r="X75" s="50"/>
    </row>
    <row r="76" spans="1:24" ht="67.5" x14ac:dyDescent="0.2">
      <c r="A76" s="73" t="s">
        <v>131</v>
      </c>
      <c r="B76" s="74">
        <f>C76+E76</f>
        <v>10</v>
      </c>
      <c r="C76" s="56" t="s">
        <v>45</v>
      </c>
      <c r="D76" s="55"/>
      <c r="E76" s="56"/>
      <c r="F76" s="57">
        <v>3</v>
      </c>
      <c r="G76" s="25">
        <f t="shared" ref="G76:G120" si="34">F76/C76</f>
        <v>0.3</v>
      </c>
      <c r="H76" s="57">
        <v>3</v>
      </c>
      <c r="I76" s="40">
        <f t="shared" si="25"/>
        <v>1</v>
      </c>
      <c r="J76" s="24">
        <f t="shared" ref="J76:J108" si="35">L76+M76+N76+O76+P76+R76+T76+S76</f>
        <v>7</v>
      </c>
      <c r="K76" s="26">
        <f t="shared" ref="K76:K120" si="36">J76/C76</f>
        <v>0.7</v>
      </c>
      <c r="L76" s="59">
        <v>2</v>
      </c>
      <c r="M76" s="59"/>
      <c r="N76" s="59"/>
      <c r="O76" s="59"/>
      <c r="P76" s="60"/>
      <c r="Q76" s="60"/>
      <c r="R76" s="59">
        <v>1</v>
      </c>
      <c r="S76" s="59"/>
      <c r="T76" s="59">
        <v>4</v>
      </c>
      <c r="U76" s="64">
        <f t="shared" si="32"/>
        <v>10</v>
      </c>
      <c r="V76" s="26">
        <f t="shared" si="33"/>
        <v>1</v>
      </c>
      <c r="W76" s="61"/>
      <c r="X76" s="50"/>
    </row>
    <row r="77" spans="1:24" ht="13.5" x14ac:dyDescent="0.2">
      <c r="A77" s="79" t="s">
        <v>132</v>
      </c>
      <c r="B77" s="77">
        <f>B78+B79</f>
        <v>77</v>
      </c>
      <c r="C77" s="77">
        <f>C78+C79</f>
        <v>76</v>
      </c>
      <c r="D77" s="65">
        <f>D78+D79</f>
        <v>7</v>
      </c>
      <c r="E77" s="77">
        <f>E78+E79</f>
        <v>1</v>
      </c>
      <c r="F77" s="65">
        <f>F78+F79</f>
        <v>52</v>
      </c>
      <c r="G77" s="25">
        <f t="shared" si="34"/>
        <v>0.68421052631578949</v>
      </c>
      <c r="H77" s="84">
        <f>H78+H79</f>
        <v>49</v>
      </c>
      <c r="I77" s="40">
        <f t="shared" si="25"/>
        <v>0.94230769230769229</v>
      </c>
      <c r="J77" s="24">
        <f>L77+M77+N77+O77+P77+R77+T77+S77+Q77</f>
        <v>24</v>
      </c>
      <c r="K77" s="26">
        <f t="shared" si="36"/>
        <v>0.31578947368421051</v>
      </c>
      <c r="L77" s="84">
        <f t="shared" ref="L77:T77" si="37">L78+L79</f>
        <v>12</v>
      </c>
      <c r="M77" s="84">
        <f t="shared" si="37"/>
        <v>3</v>
      </c>
      <c r="N77" s="84">
        <f t="shared" si="37"/>
        <v>0</v>
      </c>
      <c r="O77" s="84">
        <f t="shared" si="37"/>
        <v>0</v>
      </c>
      <c r="P77" s="84">
        <f t="shared" si="37"/>
        <v>0</v>
      </c>
      <c r="Q77" s="84">
        <f t="shared" si="37"/>
        <v>3</v>
      </c>
      <c r="R77" s="84">
        <f t="shared" si="37"/>
        <v>6</v>
      </c>
      <c r="S77" s="84">
        <f t="shared" si="37"/>
        <v>0</v>
      </c>
      <c r="T77" s="84">
        <f t="shared" si="37"/>
        <v>0</v>
      </c>
      <c r="U77" s="64">
        <f t="shared" si="32"/>
        <v>76</v>
      </c>
      <c r="V77" s="26">
        <f t="shared" si="33"/>
        <v>1</v>
      </c>
      <c r="W77" s="84">
        <f>W78+W79</f>
        <v>0</v>
      </c>
      <c r="X77" s="28">
        <f>W77/B77</f>
        <v>0</v>
      </c>
    </row>
    <row r="78" spans="1:24" x14ac:dyDescent="0.2">
      <c r="A78" s="67" t="s">
        <v>133</v>
      </c>
      <c r="B78" s="54">
        <f>C78+E78</f>
        <v>62</v>
      </c>
      <c r="C78" s="55" t="s">
        <v>134</v>
      </c>
      <c r="D78" s="55" t="s">
        <v>53</v>
      </c>
      <c r="E78" s="56" t="s">
        <v>46</v>
      </c>
      <c r="F78" s="57">
        <v>40</v>
      </c>
      <c r="G78" s="25">
        <f t="shared" si="34"/>
        <v>0.65573770491803274</v>
      </c>
      <c r="H78" s="212">
        <v>39</v>
      </c>
      <c r="I78" s="40">
        <f t="shared" si="25"/>
        <v>0.97499999999999998</v>
      </c>
      <c r="J78" s="24">
        <f>L78+M78+N78+O78+P78+R78+T78+S78+Q78</f>
        <v>21</v>
      </c>
      <c r="K78" s="26">
        <f t="shared" si="36"/>
        <v>0.34426229508196721</v>
      </c>
      <c r="L78" s="59">
        <v>9</v>
      </c>
      <c r="M78" s="59">
        <v>3</v>
      </c>
      <c r="N78" s="59"/>
      <c r="O78" s="59"/>
      <c r="P78" s="60"/>
      <c r="Q78" s="60">
        <v>3</v>
      </c>
      <c r="R78" s="59">
        <v>6</v>
      </c>
      <c r="S78" s="59"/>
      <c r="T78" s="59"/>
      <c r="U78" s="64">
        <f t="shared" si="32"/>
        <v>61</v>
      </c>
      <c r="V78" s="26">
        <f t="shared" si="33"/>
        <v>1</v>
      </c>
      <c r="W78" s="61"/>
      <c r="X78" s="62"/>
    </row>
    <row r="79" spans="1:24" x14ac:dyDescent="0.2">
      <c r="A79" s="67" t="s">
        <v>135</v>
      </c>
      <c r="B79" s="54">
        <f>C79+E79</f>
        <v>15</v>
      </c>
      <c r="C79" s="55" t="s">
        <v>64</v>
      </c>
      <c r="D79" s="55" t="s">
        <v>78</v>
      </c>
      <c r="E79" s="56"/>
      <c r="F79" s="57">
        <v>12</v>
      </c>
      <c r="G79" s="25">
        <f t="shared" si="34"/>
        <v>0.8</v>
      </c>
      <c r="H79" s="212">
        <v>10</v>
      </c>
      <c r="I79" s="40">
        <f t="shared" si="25"/>
        <v>0.83333333333333337</v>
      </c>
      <c r="J79" s="24">
        <f>L79+M79+N79+O79+P79+R79+T79+S79+Q79</f>
        <v>3</v>
      </c>
      <c r="K79" s="26">
        <f t="shared" si="36"/>
        <v>0.2</v>
      </c>
      <c r="L79" s="59">
        <v>3</v>
      </c>
      <c r="M79" s="59"/>
      <c r="N79" s="59"/>
      <c r="O79" s="59"/>
      <c r="P79" s="60"/>
      <c r="Q79" s="60"/>
      <c r="R79" s="59"/>
      <c r="S79" s="59"/>
      <c r="T79" s="59"/>
      <c r="U79" s="64">
        <f t="shared" si="32"/>
        <v>15</v>
      </c>
      <c r="V79" s="26">
        <f t="shared" si="33"/>
        <v>1</v>
      </c>
      <c r="W79" s="61"/>
      <c r="X79" s="62"/>
    </row>
    <row r="80" spans="1:24" ht="13.5" x14ac:dyDescent="0.2">
      <c r="A80" s="79" t="s">
        <v>136</v>
      </c>
      <c r="B80" s="38">
        <f>B81+B82+B83</f>
        <v>206</v>
      </c>
      <c r="C80" s="38">
        <f>C81+C82+C83</f>
        <v>179</v>
      </c>
      <c r="D80" s="38">
        <f>D81+D82+D83</f>
        <v>19</v>
      </c>
      <c r="E80" s="38">
        <f>E81+E82+E83</f>
        <v>27</v>
      </c>
      <c r="F80" s="39">
        <f>F81+F82+F83</f>
        <v>175</v>
      </c>
      <c r="G80" s="25">
        <f t="shared" si="34"/>
        <v>0.97765363128491622</v>
      </c>
      <c r="H80" s="39">
        <f>H81+H82+H83</f>
        <v>175</v>
      </c>
      <c r="I80" s="40">
        <f t="shared" si="25"/>
        <v>1</v>
      </c>
      <c r="J80" s="24">
        <f>L80+M80+N80+O80+P80+R80+T80+S80+Q80</f>
        <v>4</v>
      </c>
      <c r="K80" s="26">
        <f t="shared" si="36"/>
        <v>2.23463687150838E-2</v>
      </c>
      <c r="L80" s="39">
        <f t="shared" ref="L80:T80" si="38">L81+L82+L83</f>
        <v>4</v>
      </c>
      <c r="M80" s="39">
        <f t="shared" si="38"/>
        <v>0</v>
      </c>
      <c r="N80" s="39">
        <f t="shared" si="38"/>
        <v>0</v>
      </c>
      <c r="O80" s="39">
        <f t="shared" si="38"/>
        <v>0</v>
      </c>
      <c r="P80" s="39">
        <f t="shared" si="38"/>
        <v>0</v>
      </c>
      <c r="Q80" s="39">
        <f t="shared" si="38"/>
        <v>0</v>
      </c>
      <c r="R80" s="39">
        <f t="shared" si="38"/>
        <v>0</v>
      </c>
      <c r="S80" s="39">
        <f t="shared" si="38"/>
        <v>0</v>
      </c>
      <c r="T80" s="39">
        <f t="shared" si="38"/>
        <v>0</v>
      </c>
      <c r="U80" s="64">
        <f t="shared" si="32"/>
        <v>179</v>
      </c>
      <c r="V80" s="26">
        <f t="shared" si="33"/>
        <v>1</v>
      </c>
      <c r="W80" s="39">
        <f>W81+W82+W83</f>
        <v>0</v>
      </c>
      <c r="X80" s="28">
        <f>W80/B80</f>
        <v>0</v>
      </c>
    </row>
    <row r="81" spans="1:24" x14ac:dyDescent="0.2">
      <c r="A81" s="78" t="s">
        <v>137</v>
      </c>
      <c r="B81" s="74">
        <f>C81+E81</f>
        <v>134</v>
      </c>
      <c r="C81" s="56" t="s">
        <v>138</v>
      </c>
      <c r="D81" s="56" t="s">
        <v>59</v>
      </c>
      <c r="E81" s="56" t="s">
        <v>45</v>
      </c>
      <c r="F81" s="59">
        <v>122</v>
      </c>
      <c r="G81" s="25">
        <f t="shared" si="34"/>
        <v>0.9838709677419355</v>
      </c>
      <c r="H81" s="59">
        <v>122</v>
      </c>
      <c r="I81" s="40">
        <f t="shared" si="25"/>
        <v>1</v>
      </c>
      <c r="J81" s="24">
        <f t="shared" si="35"/>
        <v>2</v>
      </c>
      <c r="K81" s="26">
        <f t="shared" si="36"/>
        <v>1.6129032258064516E-2</v>
      </c>
      <c r="L81" s="59">
        <v>2</v>
      </c>
      <c r="M81" s="59"/>
      <c r="N81" s="59"/>
      <c r="O81" s="59"/>
      <c r="P81" s="60"/>
      <c r="Q81" s="60"/>
      <c r="R81" s="59"/>
      <c r="S81" s="59"/>
      <c r="T81" s="59"/>
      <c r="U81" s="64">
        <f t="shared" si="32"/>
        <v>124</v>
      </c>
      <c r="V81" s="26">
        <f t="shared" si="33"/>
        <v>1</v>
      </c>
      <c r="W81" s="61"/>
      <c r="X81" s="50"/>
    </row>
    <row r="82" spans="1:24" x14ac:dyDescent="0.2">
      <c r="A82" s="78" t="s">
        <v>139</v>
      </c>
      <c r="B82" s="74">
        <f>C82+E82</f>
        <v>57</v>
      </c>
      <c r="C82" s="56" t="s">
        <v>140</v>
      </c>
      <c r="D82" s="56" t="s">
        <v>53</v>
      </c>
      <c r="E82" s="56" t="s">
        <v>95</v>
      </c>
      <c r="F82" s="59">
        <v>46</v>
      </c>
      <c r="G82" s="25">
        <f t="shared" si="34"/>
        <v>0.95833333333333337</v>
      </c>
      <c r="H82" s="59">
        <v>46</v>
      </c>
      <c r="I82" s="40">
        <f t="shared" si="25"/>
        <v>1</v>
      </c>
      <c r="J82" s="24">
        <f t="shared" si="35"/>
        <v>2</v>
      </c>
      <c r="K82" s="26">
        <f t="shared" si="36"/>
        <v>4.1666666666666664E-2</v>
      </c>
      <c r="L82" s="59">
        <v>2</v>
      </c>
      <c r="M82" s="59"/>
      <c r="N82" s="59"/>
      <c r="O82" s="59"/>
      <c r="P82" s="60"/>
      <c r="Q82" s="60"/>
      <c r="R82" s="59"/>
      <c r="S82" s="59"/>
      <c r="T82" s="59"/>
      <c r="U82" s="64">
        <f t="shared" si="32"/>
        <v>48</v>
      </c>
      <c r="V82" s="26">
        <f t="shared" si="33"/>
        <v>1</v>
      </c>
      <c r="W82" s="61"/>
      <c r="X82" s="50"/>
    </row>
    <row r="83" spans="1:24" x14ac:dyDescent="0.2">
      <c r="A83" s="78" t="s">
        <v>141</v>
      </c>
      <c r="B83" s="74">
        <f>C83+E83</f>
        <v>15</v>
      </c>
      <c r="C83" s="56" t="s">
        <v>142</v>
      </c>
      <c r="D83" s="56"/>
      <c r="E83" s="56" t="s">
        <v>90</v>
      </c>
      <c r="F83" s="59">
        <v>7</v>
      </c>
      <c r="G83" s="25">
        <f t="shared" si="34"/>
        <v>1</v>
      </c>
      <c r="H83" s="59">
        <v>7</v>
      </c>
      <c r="I83" s="40">
        <f t="shared" si="25"/>
        <v>1</v>
      </c>
      <c r="J83" s="24">
        <f t="shared" si="35"/>
        <v>0</v>
      </c>
      <c r="K83" s="26">
        <f t="shared" si="36"/>
        <v>0</v>
      </c>
      <c r="L83" s="59"/>
      <c r="M83" s="59"/>
      <c r="N83" s="59"/>
      <c r="O83" s="59"/>
      <c r="P83" s="60"/>
      <c r="Q83" s="60"/>
      <c r="R83" s="59"/>
      <c r="S83" s="59"/>
      <c r="T83" s="59"/>
      <c r="U83" s="64">
        <f t="shared" si="32"/>
        <v>7</v>
      </c>
      <c r="V83" s="26">
        <f t="shared" si="33"/>
        <v>1</v>
      </c>
      <c r="W83" s="61"/>
      <c r="X83" s="50"/>
    </row>
    <row r="84" spans="1:24" ht="13.5" x14ac:dyDescent="0.2">
      <c r="A84" s="79" t="s">
        <v>143</v>
      </c>
      <c r="B84" s="77">
        <f>B85+B86+B87+B88+B89+B90+B91+B92</f>
        <v>138</v>
      </c>
      <c r="C84" s="77">
        <f>C85+C86+C87+C88+C89+C90+C91+C92</f>
        <v>122</v>
      </c>
      <c r="D84" s="77">
        <f>D85+D86+D87+D88+D89+D90+D91+D92</f>
        <v>10</v>
      </c>
      <c r="E84" s="77">
        <f>E85+E86+E87+E88+E89+E90+E91+E92</f>
        <v>16</v>
      </c>
      <c r="F84" s="65">
        <f>F85+F86+F87+F88+F89+F90+F91+F92</f>
        <v>92</v>
      </c>
      <c r="G84" s="25">
        <f t="shared" si="34"/>
        <v>0.75409836065573765</v>
      </c>
      <c r="H84" s="65">
        <f>H85+H86+H87+H88+H89+H90+H91+H92</f>
        <v>90</v>
      </c>
      <c r="I84" s="40">
        <f t="shared" si="25"/>
        <v>0.97826086956521741</v>
      </c>
      <c r="J84" s="24">
        <f t="shared" si="35"/>
        <v>30</v>
      </c>
      <c r="K84" s="26">
        <f t="shared" si="36"/>
        <v>0.24590163934426229</v>
      </c>
      <c r="L84" s="65">
        <f t="shared" ref="L84:T84" si="39">L85+L86+L87+L88+L89+L90+L91+L92</f>
        <v>21</v>
      </c>
      <c r="M84" s="65">
        <f t="shared" si="39"/>
        <v>4</v>
      </c>
      <c r="N84" s="65">
        <f t="shared" si="39"/>
        <v>0</v>
      </c>
      <c r="O84" s="65">
        <f t="shared" si="39"/>
        <v>0</v>
      </c>
      <c r="P84" s="65">
        <f t="shared" si="39"/>
        <v>0</v>
      </c>
      <c r="Q84" s="65">
        <f t="shared" si="39"/>
        <v>0</v>
      </c>
      <c r="R84" s="65">
        <f t="shared" si="39"/>
        <v>0</v>
      </c>
      <c r="S84" s="65">
        <f t="shared" si="39"/>
        <v>1</v>
      </c>
      <c r="T84" s="65">
        <f t="shared" si="39"/>
        <v>4</v>
      </c>
      <c r="U84" s="64">
        <f t="shared" si="32"/>
        <v>122</v>
      </c>
      <c r="V84" s="26">
        <f t="shared" si="33"/>
        <v>1</v>
      </c>
      <c r="W84" s="65">
        <f>W85+W86+W87+W88+W89+W90+W91+W92</f>
        <v>0</v>
      </c>
      <c r="X84" s="28">
        <f>W84/B84</f>
        <v>0</v>
      </c>
    </row>
    <row r="85" spans="1:24" ht="33.75" x14ac:dyDescent="0.2">
      <c r="A85" s="73" t="s">
        <v>44</v>
      </c>
      <c r="B85" s="74">
        <f t="shared" ref="B85:B95" si="40">C85+E85</f>
        <v>18</v>
      </c>
      <c r="C85" s="56" t="s">
        <v>86</v>
      </c>
      <c r="D85" s="56"/>
      <c r="E85" s="56" t="s">
        <v>84</v>
      </c>
      <c r="F85" s="57">
        <v>10</v>
      </c>
      <c r="G85" s="25">
        <f t="shared" si="34"/>
        <v>0.83333333333333337</v>
      </c>
      <c r="H85" s="57">
        <v>10</v>
      </c>
      <c r="I85" s="40">
        <f t="shared" si="25"/>
        <v>1</v>
      </c>
      <c r="J85" s="24">
        <f t="shared" si="35"/>
        <v>2</v>
      </c>
      <c r="K85" s="26">
        <f t="shared" si="36"/>
        <v>0.16666666666666666</v>
      </c>
      <c r="L85" s="59">
        <v>1</v>
      </c>
      <c r="M85" s="59"/>
      <c r="N85" s="59"/>
      <c r="O85" s="59"/>
      <c r="P85" s="60"/>
      <c r="Q85" s="60"/>
      <c r="R85" s="59"/>
      <c r="S85" s="59"/>
      <c r="T85" s="59">
        <v>1</v>
      </c>
      <c r="U85" s="64">
        <f t="shared" si="32"/>
        <v>12</v>
      </c>
      <c r="V85" s="26">
        <f t="shared" si="33"/>
        <v>1</v>
      </c>
      <c r="W85" s="61"/>
      <c r="X85" s="50"/>
    </row>
    <row r="86" spans="1:24" ht="22.5" x14ac:dyDescent="0.2">
      <c r="A86" s="73" t="s">
        <v>144</v>
      </c>
      <c r="B86" s="74">
        <f t="shared" si="40"/>
        <v>9</v>
      </c>
      <c r="C86" s="56" t="s">
        <v>95</v>
      </c>
      <c r="D86" s="56" t="s">
        <v>46</v>
      </c>
      <c r="E86" s="56"/>
      <c r="F86" s="57">
        <v>7</v>
      </c>
      <c r="G86" s="25">
        <f t="shared" si="34"/>
        <v>0.77777777777777779</v>
      </c>
      <c r="H86" s="57">
        <v>7</v>
      </c>
      <c r="I86" s="40">
        <f t="shared" si="25"/>
        <v>1</v>
      </c>
      <c r="J86" s="24">
        <f t="shared" si="35"/>
        <v>2</v>
      </c>
      <c r="K86" s="26">
        <f t="shared" si="36"/>
        <v>0.22222222222222221</v>
      </c>
      <c r="L86" s="59">
        <v>1</v>
      </c>
      <c r="M86" s="59"/>
      <c r="N86" s="59"/>
      <c r="O86" s="59"/>
      <c r="P86" s="60"/>
      <c r="Q86" s="60"/>
      <c r="R86" s="59"/>
      <c r="S86" s="59"/>
      <c r="T86" s="59">
        <v>1</v>
      </c>
      <c r="U86" s="64">
        <f t="shared" si="32"/>
        <v>9</v>
      </c>
      <c r="V86" s="26">
        <f t="shared" si="33"/>
        <v>1</v>
      </c>
      <c r="W86" s="61"/>
      <c r="X86" s="50"/>
    </row>
    <row r="87" spans="1:24" ht="22.5" x14ac:dyDescent="0.2">
      <c r="A87" s="73" t="s">
        <v>145</v>
      </c>
      <c r="B87" s="74">
        <f t="shared" si="40"/>
        <v>13</v>
      </c>
      <c r="C87" s="56" t="s">
        <v>103</v>
      </c>
      <c r="D87" s="56" t="s">
        <v>62</v>
      </c>
      <c r="E87" s="56"/>
      <c r="F87" s="57">
        <v>10</v>
      </c>
      <c r="G87" s="25">
        <f t="shared" si="34"/>
        <v>0.76923076923076927</v>
      </c>
      <c r="H87" s="212">
        <v>10</v>
      </c>
      <c r="I87" s="40">
        <f t="shared" si="25"/>
        <v>1</v>
      </c>
      <c r="J87" s="24">
        <f t="shared" si="35"/>
        <v>3</v>
      </c>
      <c r="K87" s="26">
        <f t="shared" si="36"/>
        <v>0.23076923076923078</v>
      </c>
      <c r="L87" s="59">
        <v>3</v>
      </c>
      <c r="M87" s="59"/>
      <c r="N87" s="59"/>
      <c r="O87" s="59"/>
      <c r="P87" s="60"/>
      <c r="Q87" s="60"/>
      <c r="R87" s="59"/>
      <c r="S87" s="59"/>
      <c r="T87" s="59"/>
      <c r="U87" s="64">
        <f t="shared" si="32"/>
        <v>13</v>
      </c>
      <c r="V87" s="26">
        <f t="shared" si="33"/>
        <v>1</v>
      </c>
      <c r="W87" s="61"/>
      <c r="X87" s="50"/>
    </row>
    <row r="88" spans="1:24" ht="22.5" x14ac:dyDescent="0.2">
      <c r="A88" s="73" t="s">
        <v>146</v>
      </c>
      <c r="B88" s="74">
        <f t="shared" si="40"/>
        <v>15</v>
      </c>
      <c r="C88" s="56" t="s">
        <v>86</v>
      </c>
      <c r="D88" s="56" t="s">
        <v>53</v>
      </c>
      <c r="E88" s="56" t="s">
        <v>53</v>
      </c>
      <c r="F88" s="57">
        <v>9</v>
      </c>
      <c r="G88" s="25">
        <f t="shared" si="34"/>
        <v>0.75</v>
      </c>
      <c r="H88" s="212">
        <v>8</v>
      </c>
      <c r="I88" s="40">
        <f t="shared" si="25"/>
        <v>0.88888888888888884</v>
      </c>
      <c r="J88" s="24">
        <f t="shared" si="35"/>
        <v>3</v>
      </c>
      <c r="K88" s="26">
        <f t="shared" si="36"/>
        <v>0.25</v>
      </c>
      <c r="L88" s="59">
        <v>2</v>
      </c>
      <c r="M88" s="59"/>
      <c r="N88" s="59"/>
      <c r="O88" s="59"/>
      <c r="P88" s="60"/>
      <c r="Q88" s="60"/>
      <c r="R88" s="59"/>
      <c r="S88" s="59">
        <v>1</v>
      </c>
      <c r="T88" s="59"/>
      <c r="U88" s="64">
        <f t="shared" si="32"/>
        <v>12</v>
      </c>
      <c r="V88" s="26">
        <f t="shared" si="33"/>
        <v>1</v>
      </c>
      <c r="W88" s="61"/>
      <c r="X88" s="50"/>
    </row>
    <row r="89" spans="1:24" ht="33.75" x14ac:dyDescent="0.2">
      <c r="A89" s="73" t="s">
        <v>147</v>
      </c>
      <c r="B89" s="74">
        <f t="shared" si="40"/>
        <v>43</v>
      </c>
      <c r="C89" s="56" t="s">
        <v>148</v>
      </c>
      <c r="D89" s="56" t="s">
        <v>46</v>
      </c>
      <c r="E89" s="56"/>
      <c r="F89" s="57">
        <v>34</v>
      </c>
      <c r="G89" s="25">
        <f t="shared" si="34"/>
        <v>0.79069767441860461</v>
      </c>
      <c r="H89" s="212">
        <v>33</v>
      </c>
      <c r="I89" s="40">
        <f t="shared" si="25"/>
        <v>0.97058823529411764</v>
      </c>
      <c r="J89" s="24">
        <f t="shared" si="35"/>
        <v>9</v>
      </c>
      <c r="K89" s="26">
        <f t="shared" si="36"/>
        <v>0.20930232558139536</v>
      </c>
      <c r="L89" s="59">
        <v>7</v>
      </c>
      <c r="M89" s="59">
        <v>2</v>
      </c>
      <c r="N89" s="59"/>
      <c r="O89" s="59"/>
      <c r="P89" s="60"/>
      <c r="Q89" s="60"/>
      <c r="R89" s="59"/>
      <c r="S89" s="59"/>
      <c r="T89" s="59"/>
      <c r="U89" s="64">
        <f t="shared" si="32"/>
        <v>43</v>
      </c>
      <c r="V89" s="26">
        <f t="shared" si="33"/>
        <v>1</v>
      </c>
      <c r="W89" s="61"/>
      <c r="X89" s="50"/>
    </row>
    <row r="90" spans="1:24" ht="22.5" x14ac:dyDescent="0.2">
      <c r="A90" s="73" t="s">
        <v>149</v>
      </c>
      <c r="B90" s="74">
        <f t="shared" si="40"/>
        <v>18</v>
      </c>
      <c r="C90" s="56" t="s">
        <v>67</v>
      </c>
      <c r="D90" s="56" t="s">
        <v>46</v>
      </c>
      <c r="E90" s="56"/>
      <c r="F90" s="57">
        <v>10</v>
      </c>
      <c r="G90" s="25">
        <f t="shared" si="34"/>
        <v>0.55555555555555558</v>
      </c>
      <c r="H90" s="212">
        <v>10</v>
      </c>
      <c r="I90" s="40">
        <f t="shared" si="25"/>
        <v>1</v>
      </c>
      <c r="J90" s="24">
        <f t="shared" si="35"/>
        <v>8</v>
      </c>
      <c r="K90" s="26">
        <f t="shared" si="36"/>
        <v>0.44444444444444442</v>
      </c>
      <c r="L90" s="59">
        <v>5</v>
      </c>
      <c r="M90" s="59">
        <v>1</v>
      </c>
      <c r="N90" s="59"/>
      <c r="O90" s="59"/>
      <c r="P90" s="60"/>
      <c r="Q90" s="60"/>
      <c r="R90" s="59"/>
      <c r="S90" s="59"/>
      <c r="T90" s="59">
        <v>2</v>
      </c>
      <c r="U90" s="64">
        <f t="shared" si="32"/>
        <v>18</v>
      </c>
      <c r="V90" s="26">
        <f t="shared" si="33"/>
        <v>1</v>
      </c>
      <c r="W90" s="61"/>
      <c r="X90" s="50"/>
    </row>
    <row r="91" spans="1:24" x14ac:dyDescent="0.2">
      <c r="A91" s="73" t="s">
        <v>150</v>
      </c>
      <c r="B91" s="74">
        <f t="shared" si="40"/>
        <v>11</v>
      </c>
      <c r="C91" s="56" t="s">
        <v>95</v>
      </c>
      <c r="D91" s="56"/>
      <c r="E91" s="56" t="s">
        <v>62</v>
      </c>
      <c r="F91" s="57">
        <v>6</v>
      </c>
      <c r="G91" s="25">
        <f t="shared" si="34"/>
        <v>0.66666666666666663</v>
      </c>
      <c r="H91" s="212">
        <v>6</v>
      </c>
      <c r="I91" s="40">
        <f t="shared" si="25"/>
        <v>1</v>
      </c>
      <c r="J91" s="24">
        <f t="shared" si="35"/>
        <v>3</v>
      </c>
      <c r="K91" s="26">
        <f t="shared" si="36"/>
        <v>0.33333333333333331</v>
      </c>
      <c r="L91" s="59">
        <v>2</v>
      </c>
      <c r="M91" s="59">
        <v>1</v>
      </c>
      <c r="N91" s="59"/>
      <c r="O91" s="59"/>
      <c r="P91" s="60"/>
      <c r="Q91" s="60"/>
      <c r="R91" s="59"/>
      <c r="S91" s="59"/>
      <c r="T91" s="59"/>
      <c r="U91" s="64">
        <f t="shared" si="32"/>
        <v>9</v>
      </c>
      <c r="V91" s="26">
        <f t="shared" si="33"/>
        <v>1</v>
      </c>
      <c r="W91" s="61"/>
      <c r="X91" s="50"/>
    </row>
    <row r="92" spans="1:24" ht="22.5" x14ac:dyDescent="0.2">
      <c r="A92" s="73" t="s">
        <v>151</v>
      </c>
      <c r="B92" s="74">
        <f t="shared" si="40"/>
        <v>11</v>
      </c>
      <c r="C92" s="56" t="s">
        <v>84</v>
      </c>
      <c r="D92" s="56" t="s">
        <v>62</v>
      </c>
      <c r="E92" s="56" t="s">
        <v>56</v>
      </c>
      <c r="F92" s="57">
        <v>6</v>
      </c>
      <c r="G92" s="25">
        <f t="shared" si="34"/>
        <v>1</v>
      </c>
      <c r="H92" s="212">
        <v>6</v>
      </c>
      <c r="I92" s="40">
        <f t="shared" si="25"/>
        <v>1</v>
      </c>
      <c r="J92" s="24">
        <f t="shared" si="35"/>
        <v>0</v>
      </c>
      <c r="K92" s="26">
        <f t="shared" si="36"/>
        <v>0</v>
      </c>
      <c r="L92" s="59"/>
      <c r="M92" s="59"/>
      <c r="N92" s="59"/>
      <c r="O92" s="59"/>
      <c r="P92" s="60"/>
      <c r="Q92" s="60"/>
      <c r="R92" s="59"/>
      <c r="S92" s="59"/>
      <c r="T92" s="59"/>
      <c r="U92" s="64">
        <f t="shared" si="32"/>
        <v>6</v>
      </c>
      <c r="V92" s="26">
        <f t="shared" si="33"/>
        <v>1</v>
      </c>
      <c r="W92" s="61"/>
      <c r="X92" s="50"/>
    </row>
    <row r="93" spans="1:24" x14ac:dyDescent="0.2">
      <c r="A93" s="85" t="s">
        <v>152</v>
      </c>
      <c r="B93" s="86">
        <f>B94+B95</f>
        <v>33</v>
      </c>
      <c r="C93" s="86">
        <f t="shared" ref="C93:H93" si="41">C94+C95</f>
        <v>32</v>
      </c>
      <c r="D93" s="86">
        <f t="shared" si="41"/>
        <v>2</v>
      </c>
      <c r="E93" s="86">
        <f t="shared" si="41"/>
        <v>1</v>
      </c>
      <c r="F93" s="54">
        <f t="shared" si="41"/>
        <v>18</v>
      </c>
      <c r="G93" s="25">
        <f t="shared" si="34"/>
        <v>0.5625</v>
      </c>
      <c r="H93" s="54">
        <f t="shared" si="41"/>
        <v>17</v>
      </c>
      <c r="I93" s="40">
        <f t="shared" si="25"/>
        <v>0.94444444444444442</v>
      </c>
      <c r="J93" s="24">
        <f t="shared" si="35"/>
        <v>14</v>
      </c>
      <c r="K93" s="26">
        <f t="shared" si="36"/>
        <v>0.4375</v>
      </c>
      <c r="L93" s="54">
        <f t="shared" ref="L93:T93" si="42">L94+L95</f>
        <v>1</v>
      </c>
      <c r="M93" s="54">
        <f t="shared" si="42"/>
        <v>0</v>
      </c>
      <c r="N93" s="54">
        <f t="shared" si="42"/>
        <v>0</v>
      </c>
      <c r="O93" s="54">
        <f t="shared" si="42"/>
        <v>0</v>
      </c>
      <c r="P93" s="54">
        <f t="shared" si="42"/>
        <v>0</v>
      </c>
      <c r="Q93" s="54">
        <f t="shared" si="42"/>
        <v>0</v>
      </c>
      <c r="R93" s="54">
        <f t="shared" si="42"/>
        <v>0</v>
      </c>
      <c r="S93" s="54">
        <f t="shared" si="42"/>
        <v>0</v>
      </c>
      <c r="T93" s="54">
        <f t="shared" si="42"/>
        <v>13</v>
      </c>
      <c r="U93" s="64">
        <f t="shared" si="32"/>
        <v>32</v>
      </c>
      <c r="V93" s="26">
        <f t="shared" si="33"/>
        <v>1</v>
      </c>
      <c r="W93" s="54">
        <f>W94+W95</f>
        <v>0</v>
      </c>
      <c r="X93" s="28">
        <f>W93/B93</f>
        <v>0</v>
      </c>
    </row>
    <row r="94" spans="1:24" ht="33.75" x14ac:dyDescent="0.2">
      <c r="A94" s="73" t="s">
        <v>153</v>
      </c>
      <c r="B94" s="74">
        <f t="shared" si="40"/>
        <v>9</v>
      </c>
      <c r="C94" s="56" t="s">
        <v>95</v>
      </c>
      <c r="D94" s="56"/>
      <c r="E94" s="56"/>
      <c r="F94" s="57">
        <v>6</v>
      </c>
      <c r="G94" s="25">
        <f t="shared" si="34"/>
        <v>0.66666666666666663</v>
      </c>
      <c r="H94" s="212">
        <v>6</v>
      </c>
      <c r="I94" s="40">
        <f t="shared" si="25"/>
        <v>1</v>
      </c>
      <c r="J94" s="24">
        <f t="shared" si="35"/>
        <v>3</v>
      </c>
      <c r="K94" s="26">
        <f t="shared" si="36"/>
        <v>0.33333333333333331</v>
      </c>
      <c r="L94" s="59"/>
      <c r="M94" s="59"/>
      <c r="N94" s="59"/>
      <c r="O94" s="59"/>
      <c r="P94" s="60"/>
      <c r="Q94" s="60"/>
      <c r="R94" s="59"/>
      <c r="S94" s="59"/>
      <c r="T94" s="59">
        <v>3</v>
      </c>
      <c r="U94" s="64">
        <f t="shared" si="32"/>
        <v>9</v>
      </c>
      <c r="V94" s="26">
        <f t="shared" si="33"/>
        <v>1</v>
      </c>
      <c r="W94" s="61"/>
      <c r="X94" s="50"/>
    </row>
    <row r="95" spans="1:24" ht="33.75" x14ac:dyDescent="0.2">
      <c r="A95" s="73" t="s">
        <v>154</v>
      </c>
      <c r="B95" s="74">
        <f t="shared" si="40"/>
        <v>24</v>
      </c>
      <c r="C95" s="56" t="s">
        <v>126</v>
      </c>
      <c r="D95" s="56" t="s">
        <v>62</v>
      </c>
      <c r="E95" s="56" t="s">
        <v>46</v>
      </c>
      <c r="F95" s="57">
        <v>12</v>
      </c>
      <c r="G95" s="25">
        <f t="shared" si="34"/>
        <v>0.52173913043478259</v>
      </c>
      <c r="H95" s="212">
        <v>11</v>
      </c>
      <c r="I95" s="40">
        <f t="shared" si="25"/>
        <v>0.91666666666666663</v>
      </c>
      <c r="J95" s="24">
        <f t="shared" si="35"/>
        <v>11</v>
      </c>
      <c r="K95" s="26">
        <f t="shared" si="36"/>
        <v>0.47826086956521741</v>
      </c>
      <c r="L95" s="59">
        <v>1</v>
      </c>
      <c r="M95" s="59"/>
      <c r="N95" s="59"/>
      <c r="O95" s="59"/>
      <c r="P95" s="60"/>
      <c r="Q95" s="60"/>
      <c r="R95" s="59"/>
      <c r="S95" s="59"/>
      <c r="T95" s="59">
        <v>10</v>
      </c>
      <c r="U95" s="64">
        <f t="shared" si="32"/>
        <v>23</v>
      </c>
      <c r="V95" s="26">
        <f t="shared" si="33"/>
        <v>1</v>
      </c>
      <c r="W95" s="61"/>
      <c r="X95" s="28"/>
    </row>
    <row r="96" spans="1:24" ht="13.5" x14ac:dyDescent="0.2">
      <c r="A96" s="76" t="s">
        <v>155</v>
      </c>
      <c r="B96" s="38">
        <f>B97+B99+B98+B100</f>
        <v>146</v>
      </c>
      <c r="C96" s="38">
        <f>C97+C99+C98+C100</f>
        <v>119</v>
      </c>
      <c r="D96" s="38">
        <f>D97+D99+D98+D100</f>
        <v>9</v>
      </c>
      <c r="E96" s="39">
        <f>E97+E99+E98+E100</f>
        <v>27</v>
      </c>
      <c r="F96" s="39">
        <f>F97+F99+F98+F100</f>
        <v>95</v>
      </c>
      <c r="G96" s="25">
        <f t="shared" si="34"/>
        <v>0.79831932773109249</v>
      </c>
      <c r="H96" s="39">
        <f>H97+H99+H98+H100</f>
        <v>95</v>
      </c>
      <c r="I96" s="40">
        <f t="shared" si="25"/>
        <v>1</v>
      </c>
      <c r="J96" s="24">
        <f t="shared" si="35"/>
        <v>24</v>
      </c>
      <c r="K96" s="26">
        <f t="shared" si="36"/>
        <v>0.20168067226890757</v>
      </c>
      <c r="L96" s="39">
        <f t="shared" ref="L96:U96" si="43">L97+L99+L98+L100</f>
        <v>20</v>
      </c>
      <c r="M96" s="39">
        <f t="shared" si="43"/>
        <v>3</v>
      </c>
      <c r="N96" s="39">
        <f t="shared" si="43"/>
        <v>0</v>
      </c>
      <c r="O96" s="39">
        <f t="shared" si="43"/>
        <v>0</v>
      </c>
      <c r="P96" s="39">
        <f t="shared" si="43"/>
        <v>0</v>
      </c>
      <c r="Q96" s="39">
        <f t="shared" si="43"/>
        <v>0</v>
      </c>
      <c r="R96" s="39">
        <f t="shared" si="43"/>
        <v>1</v>
      </c>
      <c r="S96" s="39">
        <f t="shared" si="43"/>
        <v>0</v>
      </c>
      <c r="T96" s="39">
        <f t="shared" si="43"/>
        <v>0</v>
      </c>
      <c r="U96" s="39">
        <f t="shared" si="43"/>
        <v>119</v>
      </c>
      <c r="V96" s="26">
        <f t="shared" si="33"/>
        <v>1</v>
      </c>
      <c r="W96" s="39">
        <f>W97+W99+W98+W100</f>
        <v>0</v>
      </c>
      <c r="X96" s="28">
        <f>W96/B96</f>
        <v>0</v>
      </c>
    </row>
    <row r="97" spans="1:24" x14ac:dyDescent="0.2">
      <c r="A97" s="87" t="s">
        <v>156</v>
      </c>
      <c r="B97" s="74">
        <f>C97+E97</f>
        <v>26</v>
      </c>
      <c r="C97" s="56" t="s">
        <v>61</v>
      </c>
      <c r="D97" s="56" t="s">
        <v>53</v>
      </c>
      <c r="E97" s="56" t="s">
        <v>62</v>
      </c>
      <c r="F97" s="57">
        <v>19</v>
      </c>
      <c r="G97" s="25">
        <f t="shared" si="34"/>
        <v>0.79166666666666663</v>
      </c>
      <c r="H97" s="212">
        <v>19</v>
      </c>
      <c r="I97" s="40">
        <f t="shared" si="25"/>
        <v>1</v>
      </c>
      <c r="J97" s="24">
        <f t="shared" si="35"/>
        <v>5</v>
      </c>
      <c r="K97" s="26">
        <f t="shared" si="36"/>
        <v>0.20833333333333334</v>
      </c>
      <c r="L97" s="59">
        <v>5</v>
      </c>
      <c r="M97" s="59"/>
      <c r="N97" s="59"/>
      <c r="O97" s="59"/>
      <c r="P97" s="88"/>
      <c r="Q97" s="88"/>
      <c r="R97" s="59"/>
      <c r="S97" s="59"/>
      <c r="T97" s="59"/>
      <c r="U97" s="64">
        <f t="shared" ref="U97:U120" si="44">F97+J97</f>
        <v>24</v>
      </c>
      <c r="V97" s="26">
        <f t="shared" si="33"/>
        <v>1</v>
      </c>
      <c r="W97" s="61"/>
      <c r="X97" s="50"/>
    </row>
    <row r="98" spans="1:24" ht="22.5" x14ac:dyDescent="0.2">
      <c r="A98" s="87" t="s">
        <v>157</v>
      </c>
      <c r="B98" s="74">
        <f>C98+E98</f>
        <v>23</v>
      </c>
      <c r="C98" s="56" t="s">
        <v>80</v>
      </c>
      <c r="D98" s="56"/>
      <c r="E98" s="56" t="s">
        <v>86</v>
      </c>
      <c r="F98" s="57">
        <v>9</v>
      </c>
      <c r="G98" s="25">
        <f t="shared" si="34"/>
        <v>0.81818181818181823</v>
      </c>
      <c r="H98" s="212">
        <v>9</v>
      </c>
      <c r="I98" s="40">
        <f t="shared" si="25"/>
        <v>1</v>
      </c>
      <c r="J98" s="24">
        <f t="shared" si="35"/>
        <v>2</v>
      </c>
      <c r="K98" s="26">
        <f t="shared" si="36"/>
        <v>0.18181818181818182</v>
      </c>
      <c r="L98" s="59">
        <v>1</v>
      </c>
      <c r="M98" s="59">
        <v>1</v>
      </c>
      <c r="N98" s="59"/>
      <c r="O98" s="59"/>
      <c r="P98" s="60"/>
      <c r="Q98" s="60"/>
      <c r="R98" s="59"/>
      <c r="S98" s="59"/>
      <c r="T98" s="59"/>
      <c r="U98" s="64">
        <f t="shared" si="44"/>
        <v>11</v>
      </c>
      <c r="V98" s="26">
        <f t="shared" si="33"/>
        <v>1</v>
      </c>
      <c r="W98" s="61"/>
      <c r="X98" s="50"/>
    </row>
    <row r="99" spans="1:24" x14ac:dyDescent="0.2">
      <c r="A99" s="87" t="s">
        <v>133</v>
      </c>
      <c r="B99" s="74">
        <f>C99+E99</f>
        <v>72</v>
      </c>
      <c r="C99" s="56" t="s">
        <v>158</v>
      </c>
      <c r="D99" s="56" t="s">
        <v>84</v>
      </c>
      <c r="E99" s="56" t="s">
        <v>103</v>
      </c>
      <c r="F99" s="57">
        <v>50</v>
      </c>
      <c r="G99" s="25">
        <f t="shared" si="34"/>
        <v>0.84745762711864403</v>
      </c>
      <c r="H99" s="212">
        <v>50</v>
      </c>
      <c r="I99" s="40">
        <f t="shared" si="25"/>
        <v>1</v>
      </c>
      <c r="J99" s="24">
        <f t="shared" si="35"/>
        <v>9</v>
      </c>
      <c r="K99" s="26">
        <f t="shared" si="36"/>
        <v>0.15254237288135594</v>
      </c>
      <c r="L99" s="59">
        <v>8</v>
      </c>
      <c r="M99" s="59">
        <v>1</v>
      </c>
      <c r="N99" s="59"/>
      <c r="O99" s="59"/>
      <c r="P99" s="88"/>
      <c r="Q99" s="88"/>
      <c r="R99" s="59"/>
      <c r="S99" s="59"/>
      <c r="T99" s="59"/>
      <c r="U99" s="64">
        <f t="shared" si="44"/>
        <v>59</v>
      </c>
      <c r="V99" s="26">
        <f t="shared" si="33"/>
        <v>1</v>
      </c>
      <c r="W99" s="61"/>
      <c r="X99" s="50"/>
    </row>
    <row r="100" spans="1:24" ht="22.5" x14ac:dyDescent="0.2">
      <c r="A100" s="67" t="s">
        <v>159</v>
      </c>
      <c r="B100" s="54">
        <f>C100+E100</f>
        <v>25</v>
      </c>
      <c r="C100" s="55" t="s">
        <v>55</v>
      </c>
      <c r="D100" s="55"/>
      <c r="E100" s="56"/>
      <c r="F100" s="57">
        <v>17</v>
      </c>
      <c r="G100" s="25">
        <f t="shared" si="34"/>
        <v>0.68</v>
      </c>
      <c r="H100" s="212">
        <v>17</v>
      </c>
      <c r="I100" s="40">
        <f t="shared" si="25"/>
        <v>1</v>
      </c>
      <c r="J100" s="24">
        <f t="shared" si="35"/>
        <v>8</v>
      </c>
      <c r="K100" s="26">
        <f t="shared" si="36"/>
        <v>0.32</v>
      </c>
      <c r="L100" s="59">
        <v>6</v>
      </c>
      <c r="M100" s="59">
        <v>1</v>
      </c>
      <c r="N100" s="59"/>
      <c r="O100" s="59"/>
      <c r="P100" s="60"/>
      <c r="Q100" s="60"/>
      <c r="R100" s="59">
        <v>1</v>
      </c>
      <c r="S100" s="59"/>
      <c r="T100" s="59"/>
      <c r="U100" s="64">
        <f t="shared" si="44"/>
        <v>25</v>
      </c>
      <c r="V100" s="26">
        <f t="shared" si="33"/>
        <v>1</v>
      </c>
      <c r="W100" s="61"/>
      <c r="X100" s="62"/>
    </row>
    <row r="101" spans="1:24" ht="13.5" x14ac:dyDescent="0.25">
      <c r="A101" s="89" t="s">
        <v>160</v>
      </c>
      <c r="B101" s="77">
        <f>B102+B103+B104+B105+B106+B107+B108</f>
        <v>177</v>
      </c>
      <c r="C101" s="77">
        <f>C102+C103+C104+C105+C106+C107+C108</f>
        <v>176</v>
      </c>
      <c r="D101" s="77">
        <f>D102+D103+D104+D105+D106+D107+D108</f>
        <v>16</v>
      </c>
      <c r="E101" s="77">
        <f>E102+E103+E104+E105+E106+E107+E108</f>
        <v>1</v>
      </c>
      <c r="F101" s="83">
        <f>F102+F103+F104+F105+F106+F107+F108</f>
        <v>131</v>
      </c>
      <c r="G101" s="25">
        <f t="shared" si="34"/>
        <v>0.74431818181818177</v>
      </c>
      <c r="H101" s="84">
        <f>H102+H103+H104+H105+H106+H107+H108</f>
        <v>130</v>
      </c>
      <c r="I101" s="40">
        <f t="shared" si="25"/>
        <v>0.99236641221374045</v>
      </c>
      <c r="J101" s="24">
        <f t="shared" si="35"/>
        <v>45</v>
      </c>
      <c r="K101" s="26">
        <f t="shared" si="36"/>
        <v>0.25568181818181818</v>
      </c>
      <c r="L101" s="84">
        <f t="shared" ref="L101:T101" si="45">L102+L103+L104+L105+L106+L107+L108</f>
        <v>16</v>
      </c>
      <c r="M101" s="84">
        <f t="shared" si="45"/>
        <v>0</v>
      </c>
      <c r="N101" s="84">
        <f t="shared" si="45"/>
        <v>0</v>
      </c>
      <c r="O101" s="84">
        <f t="shared" si="45"/>
        <v>0</v>
      </c>
      <c r="P101" s="84">
        <f t="shared" si="45"/>
        <v>0</v>
      </c>
      <c r="Q101" s="84">
        <f t="shared" si="45"/>
        <v>0</v>
      </c>
      <c r="R101" s="84">
        <f t="shared" si="45"/>
        <v>0</v>
      </c>
      <c r="S101" s="84">
        <f t="shared" si="45"/>
        <v>3</v>
      </c>
      <c r="T101" s="84">
        <f t="shared" si="45"/>
        <v>26</v>
      </c>
      <c r="U101" s="64">
        <f t="shared" si="44"/>
        <v>176</v>
      </c>
      <c r="V101" s="26">
        <f t="shared" si="33"/>
        <v>1</v>
      </c>
      <c r="W101" s="84">
        <f>W102+W103+W104+W105+W106+W107+W108</f>
        <v>0</v>
      </c>
      <c r="X101" s="28">
        <f>W101/B101</f>
        <v>0</v>
      </c>
    </row>
    <row r="102" spans="1:24" x14ac:dyDescent="0.2">
      <c r="A102" s="78" t="s">
        <v>161</v>
      </c>
      <c r="B102" s="74">
        <f t="shared" ref="B102:B108" si="46">C102+E102</f>
        <v>26</v>
      </c>
      <c r="C102" s="56" t="s">
        <v>121</v>
      </c>
      <c r="D102" s="56" t="s">
        <v>53</v>
      </c>
      <c r="E102" s="56"/>
      <c r="F102" s="66">
        <v>20</v>
      </c>
      <c r="G102" s="25">
        <f t="shared" si="34"/>
        <v>0.76923076923076927</v>
      </c>
      <c r="H102" s="66">
        <v>19</v>
      </c>
      <c r="I102" s="40">
        <f t="shared" si="25"/>
        <v>0.95</v>
      </c>
      <c r="J102" s="24">
        <f t="shared" si="35"/>
        <v>6</v>
      </c>
      <c r="K102" s="26">
        <f t="shared" si="36"/>
        <v>0.23076923076923078</v>
      </c>
      <c r="L102" s="59">
        <v>3</v>
      </c>
      <c r="M102" s="59"/>
      <c r="N102" s="59"/>
      <c r="O102" s="59"/>
      <c r="P102" s="60"/>
      <c r="Q102" s="60"/>
      <c r="R102" s="59"/>
      <c r="S102" s="59"/>
      <c r="T102" s="59">
        <v>3</v>
      </c>
      <c r="U102" s="64">
        <f t="shared" si="44"/>
        <v>26</v>
      </c>
      <c r="V102" s="26">
        <f t="shared" si="33"/>
        <v>1</v>
      </c>
      <c r="W102" s="61"/>
      <c r="X102" s="50"/>
    </row>
    <row r="103" spans="1:24" ht="22.5" x14ac:dyDescent="0.2">
      <c r="A103" s="78" t="s">
        <v>162</v>
      </c>
      <c r="B103" s="74">
        <f t="shared" si="46"/>
        <v>23</v>
      </c>
      <c r="C103" s="56" t="s">
        <v>52</v>
      </c>
      <c r="D103" s="56" t="s">
        <v>62</v>
      </c>
      <c r="E103" s="56" t="s">
        <v>46</v>
      </c>
      <c r="F103" s="66">
        <v>18</v>
      </c>
      <c r="G103" s="25">
        <f t="shared" si="34"/>
        <v>0.81818181818181823</v>
      </c>
      <c r="H103" s="66">
        <v>18</v>
      </c>
      <c r="I103" s="40">
        <f t="shared" si="25"/>
        <v>1</v>
      </c>
      <c r="J103" s="24">
        <f t="shared" si="35"/>
        <v>4</v>
      </c>
      <c r="K103" s="26">
        <f t="shared" si="36"/>
        <v>0.18181818181818182</v>
      </c>
      <c r="L103" s="59"/>
      <c r="M103" s="59"/>
      <c r="N103" s="59"/>
      <c r="O103" s="59"/>
      <c r="P103" s="60"/>
      <c r="Q103" s="60"/>
      <c r="R103" s="59"/>
      <c r="S103" s="59">
        <v>1</v>
      </c>
      <c r="T103" s="59">
        <v>3</v>
      </c>
      <c r="U103" s="64">
        <f t="shared" si="44"/>
        <v>22</v>
      </c>
      <c r="V103" s="26">
        <f t="shared" si="33"/>
        <v>1</v>
      </c>
      <c r="W103" s="61"/>
      <c r="X103" s="50"/>
    </row>
    <row r="104" spans="1:24" x14ac:dyDescent="0.2">
      <c r="A104" s="78" t="s">
        <v>163</v>
      </c>
      <c r="B104" s="74">
        <f t="shared" si="46"/>
        <v>32</v>
      </c>
      <c r="C104" s="56" t="s">
        <v>164</v>
      </c>
      <c r="D104" s="56" t="s">
        <v>53</v>
      </c>
      <c r="E104" s="56"/>
      <c r="F104" s="66">
        <v>28</v>
      </c>
      <c r="G104" s="25">
        <f t="shared" si="34"/>
        <v>0.875</v>
      </c>
      <c r="H104" s="66">
        <v>28</v>
      </c>
      <c r="I104" s="40">
        <f t="shared" si="25"/>
        <v>1</v>
      </c>
      <c r="J104" s="24">
        <f t="shared" si="35"/>
        <v>4</v>
      </c>
      <c r="K104" s="26">
        <f t="shared" si="36"/>
        <v>0.125</v>
      </c>
      <c r="L104" s="59">
        <v>2</v>
      </c>
      <c r="M104" s="59"/>
      <c r="N104" s="59"/>
      <c r="O104" s="59"/>
      <c r="P104" s="60"/>
      <c r="Q104" s="60"/>
      <c r="R104" s="59"/>
      <c r="S104" s="59">
        <v>1</v>
      </c>
      <c r="T104" s="59">
        <v>1</v>
      </c>
      <c r="U104" s="64">
        <f t="shared" si="44"/>
        <v>32</v>
      </c>
      <c r="V104" s="26">
        <f t="shared" si="33"/>
        <v>1</v>
      </c>
      <c r="W104" s="61"/>
      <c r="X104" s="50"/>
    </row>
    <row r="105" spans="1:24" ht="33.75" x14ac:dyDescent="0.2">
      <c r="A105" s="90" t="s">
        <v>165</v>
      </c>
      <c r="B105" s="74">
        <f t="shared" si="46"/>
        <v>19</v>
      </c>
      <c r="C105" s="56" t="s">
        <v>50</v>
      </c>
      <c r="D105" s="56" t="s">
        <v>56</v>
      </c>
      <c r="E105" s="56"/>
      <c r="F105" s="66">
        <v>13</v>
      </c>
      <c r="G105" s="25">
        <f t="shared" si="34"/>
        <v>0.68421052631578949</v>
      </c>
      <c r="H105" s="66">
        <v>13</v>
      </c>
      <c r="I105" s="40">
        <f t="shared" si="25"/>
        <v>1</v>
      </c>
      <c r="J105" s="24">
        <f t="shared" si="35"/>
        <v>6</v>
      </c>
      <c r="K105" s="26">
        <f t="shared" si="36"/>
        <v>0.31578947368421051</v>
      </c>
      <c r="L105" s="59">
        <v>4</v>
      </c>
      <c r="M105" s="59"/>
      <c r="N105" s="59"/>
      <c r="O105" s="59"/>
      <c r="P105" s="59"/>
      <c r="Q105" s="59"/>
      <c r="R105" s="59"/>
      <c r="S105" s="59">
        <v>1</v>
      </c>
      <c r="T105" s="59">
        <v>1</v>
      </c>
      <c r="U105" s="64">
        <f t="shared" si="44"/>
        <v>19</v>
      </c>
      <c r="V105" s="26">
        <f t="shared" si="33"/>
        <v>1</v>
      </c>
      <c r="W105" s="61"/>
      <c r="X105" s="50"/>
    </row>
    <row r="106" spans="1:24" ht="22.5" x14ac:dyDescent="0.2">
      <c r="A106" s="78" t="s">
        <v>166</v>
      </c>
      <c r="B106" s="74">
        <f t="shared" si="46"/>
        <v>21</v>
      </c>
      <c r="C106" s="56" t="s">
        <v>70</v>
      </c>
      <c r="D106" s="56" t="s">
        <v>46</v>
      </c>
      <c r="E106" s="56"/>
      <c r="F106" s="66">
        <v>13</v>
      </c>
      <c r="G106" s="25">
        <f t="shared" si="34"/>
        <v>0.61904761904761907</v>
      </c>
      <c r="H106" s="66">
        <v>13</v>
      </c>
      <c r="I106" s="40">
        <f t="shared" si="25"/>
        <v>1</v>
      </c>
      <c r="J106" s="24">
        <f t="shared" si="35"/>
        <v>8</v>
      </c>
      <c r="K106" s="26">
        <f t="shared" si="36"/>
        <v>0.38095238095238093</v>
      </c>
      <c r="L106" s="59">
        <v>4</v>
      </c>
      <c r="M106" s="59"/>
      <c r="N106" s="59"/>
      <c r="O106" s="59"/>
      <c r="P106" s="60"/>
      <c r="Q106" s="60"/>
      <c r="R106" s="59"/>
      <c r="S106" s="59"/>
      <c r="T106" s="59">
        <v>4</v>
      </c>
      <c r="U106" s="64">
        <f t="shared" si="44"/>
        <v>21</v>
      </c>
      <c r="V106" s="26">
        <f t="shared" si="33"/>
        <v>1</v>
      </c>
      <c r="W106" s="61"/>
      <c r="X106" s="50"/>
    </row>
    <row r="107" spans="1:24" ht="22.5" x14ac:dyDescent="0.2">
      <c r="A107" s="78" t="s">
        <v>167</v>
      </c>
      <c r="B107" s="74">
        <f t="shared" si="46"/>
        <v>16</v>
      </c>
      <c r="C107" s="56" t="s">
        <v>59</v>
      </c>
      <c r="D107" s="56" t="s">
        <v>46</v>
      </c>
      <c r="E107" s="56"/>
      <c r="F107" s="66">
        <v>12</v>
      </c>
      <c r="G107" s="25">
        <f t="shared" si="34"/>
        <v>0.75</v>
      </c>
      <c r="H107" s="66">
        <v>12</v>
      </c>
      <c r="I107" s="40">
        <f t="shared" si="25"/>
        <v>1</v>
      </c>
      <c r="J107" s="24">
        <f t="shared" si="35"/>
        <v>4</v>
      </c>
      <c r="K107" s="26">
        <f t="shared" si="36"/>
        <v>0.25</v>
      </c>
      <c r="L107" s="59"/>
      <c r="M107" s="59"/>
      <c r="N107" s="59"/>
      <c r="O107" s="59"/>
      <c r="P107" s="60"/>
      <c r="Q107" s="60"/>
      <c r="R107" s="59"/>
      <c r="S107" s="59"/>
      <c r="T107" s="59">
        <v>4</v>
      </c>
      <c r="U107" s="64">
        <f t="shared" si="44"/>
        <v>16</v>
      </c>
      <c r="V107" s="26">
        <f t="shared" si="33"/>
        <v>1</v>
      </c>
      <c r="W107" s="61"/>
      <c r="X107" s="50"/>
    </row>
    <row r="108" spans="1:24" ht="33.75" x14ac:dyDescent="0.2">
      <c r="A108" s="78" t="s">
        <v>168</v>
      </c>
      <c r="B108" s="74">
        <f t="shared" si="46"/>
        <v>40</v>
      </c>
      <c r="C108" s="56" t="s">
        <v>169</v>
      </c>
      <c r="D108" s="56" t="s">
        <v>46</v>
      </c>
      <c r="E108" s="56"/>
      <c r="F108" s="66">
        <v>27</v>
      </c>
      <c r="G108" s="25">
        <f t="shared" si="34"/>
        <v>0.67500000000000004</v>
      </c>
      <c r="H108" s="66">
        <v>27</v>
      </c>
      <c r="I108" s="40">
        <f t="shared" si="25"/>
        <v>1</v>
      </c>
      <c r="J108" s="24">
        <f t="shared" si="35"/>
        <v>13</v>
      </c>
      <c r="K108" s="26">
        <f t="shared" si="36"/>
        <v>0.32500000000000001</v>
      </c>
      <c r="L108" s="59">
        <v>3</v>
      </c>
      <c r="M108" s="59"/>
      <c r="N108" s="59"/>
      <c r="O108" s="59"/>
      <c r="P108" s="60"/>
      <c r="Q108" s="60"/>
      <c r="R108" s="59"/>
      <c r="S108" s="59"/>
      <c r="T108" s="59">
        <v>10</v>
      </c>
      <c r="U108" s="64">
        <f t="shared" si="44"/>
        <v>40</v>
      </c>
      <c r="V108" s="26">
        <f t="shared" si="33"/>
        <v>1</v>
      </c>
      <c r="W108" s="61"/>
      <c r="X108" s="50"/>
    </row>
    <row r="109" spans="1:24" ht="13.5" x14ac:dyDescent="0.2">
      <c r="A109" s="91" t="s">
        <v>170</v>
      </c>
      <c r="B109" s="92">
        <f>B110+B111+B112+B115+B116+B117+B118+B113+B114</f>
        <v>245</v>
      </c>
      <c r="C109" s="92">
        <f>C110+C111+C112+C115+C116+C117+C118+C113+C114</f>
        <v>144</v>
      </c>
      <c r="D109" s="92">
        <f>D110+D111+D112+D115+D116+D117+D118+D113+D114</f>
        <v>15</v>
      </c>
      <c r="E109" s="92">
        <f>E110+E111+E112+E115+E116+E117+E118+E113+E114</f>
        <v>101</v>
      </c>
      <c r="F109" s="92">
        <f>F110+F111+F112+F115+F116+F117+F118+F113+F114</f>
        <v>101</v>
      </c>
      <c r="G109" s="25">
        <f t="shared" si="34"/>
        <v>0.70138888888888884</v>
      </c>
      <c r="H109" s="93">
        <f>H110+H111+H112+H115+H116+H117+H118+H113+H114</f>
        <v>101</v>
      </c>
      <c r="I109" s="211">
        <f t="shared" si="25"/>
        <v>1</v>
      </c>
      <c r="J109" s="24">
        <f>L109+M109+N109+O109+P109+R109+T109+S109+Q109</f>
        <v>43</v>
      </c>
      <c r="K109" s="26">
        <f t="shared" si="36"/>
        <v>0.2986111111111111</v>
      </c>
      <c r="L109" s="93">
        <f>L110+L111+L112+L115+L116+L117+L118+L113+L114</f>
        <v>14</v>
      </c>
      <c r="M109" s="93">
        <f t="shared" ref="M109:T109" si="47">M110+M111+M112+M115+M116+M117+M118+M113+M114</f>
        <v>1</v>
      </c>
      <c r="N109" s="93">
        <f t="shared" si="47"/>
        <v>3</v>
      </c>
      <c r="O109" s="93">
        <f t="shared" si="47"/>
        <v>3</v>
      </c>
      <c r="P109" s="93">
        <f t="shared" si="47"/>
        <v>0</v>
      </c>
      <c r="Q109" s="93">
        <f t="shared" si="47"/>
        <v>3</v>
      </c>
      <c r="R109" s="93">
        <f t="shared" si="47"/>
        <v>8</v>
      </c>
      <c r="S109" s="93">
        <f t="shared" si="47"/>
        <v>1</v>
      </c>
      <c r="T109" s="93">
        <f t="shared" si="47"/>
        <v>10</v>
      </c>
      <c r="U109" s="64">
        <f t="shared" si="44"/>
        <v>144</v>
      </c>
      <c r="V109" s="26">
        <f t="shared" si="33"/>
        <v>1</v>
      </c>
      <c r="W109" s="93">
        <f>W110+W111+W112+W115+W116+W117+W118+W113+W114</f>
        <v>0</v>
      </c>
      <c r="X109" s="28">
        <f>W109/B109</f>
        <v>0</v>
      </c>
    </row>
    <row r="110" spans="1:24" ht="22.5" x14ac:dyDescent="0.2">
      <c r="A110" s="78" t="s">
        <v>171</v>
      </c>
      <c r="B110" s="74">
        <f t="shared" ref="B110:B118" si="48">C110+E110</f>
        <v>32</v>
      </c>
      <c r="C110" s="56" t="s">
        <v>64</v>
      </c>
      <c r="D110" s="56" t="s">
        <v>62</v>
      </c>
      <c r="E110" s="56" t="s">
        <v>72</v>
      </c>
      <c r="F110" s="66">
        <v>11</v>
      </c>
      <c r="G110" s="25">
        <f t="shared" si="34"/>
        <v>0.73333333333333328</v>
      </c>
      <c r="H110" s="57">
        <v>11</v>
      </c>
      <c r="I110" s="40">
        <f t="shared" si="25"/>
        <v>1</v>
      </c>
      <c r="J110" s="24">
        <f t="shared" ref="J110:J118" si="49">L110+M110+N110+O110+P110+R110+T110+S110+Q110</f>
        <v>4</v>
      </c>
      <c r="K110" s="26">
        <f t="shared" si="36"/>
        <v>0.26666666666666666</v>
      </c>
      <c r="L110" s="59">
        <v>1</v>
      </c>
      <c r="M110" s="59"/>
      <c r="N110" s="59"/>
      <c r="O110" s="59"/>
      <c r="P110" s="88"/>
      <c r="Q110" s="88">
        <v>2</v>
      </c>
      <c r="R110" s="59">
        <v>1</v>
      </c>
      <c r="S110" s="59"/>
      <c r="T110" s="59"/>
      <c r="U110" s="64">
        <f t="shared" si="44"/>
        <v>15</v>
      </c>
      <c r="V110" s="26">
        <f t="shared" si="33"/>
        <v>1</v>
      </c>
      <c r="W110" s="94"/>
      <c r="X110" s="95"/>
    </row>
    <row r="111" spans="1:24" x14ac:dyDescent="0.2">
      <c r="A111" s="78" t="s">
        <v>172</v>
      </c>
      <c r="B111" s="74">
        <f t="shared" si="48"/>
        <v>19</v>
      </c>
      <c r="C111" s="56" t="s">
        <v>48</v>
      </c>
      <c r="D111" s="56" t="s">
        <v>53</v>
      </c>
      <c r="E111" s="56" t="s">
        <v>56</v>
      </c>
      <c r="F111" s="66">
        <v>10</v>
      </c>
      <c r="G111" s="25">
        <f t="shared" si="34"/>
        <v>0.7142857142857143</v>
      </c>
      <c r="H111" s="57">
        <v>10</v>
      </c>
      <c r="I111" s="40">
        <f t="shared" si="25"/>
        <v>1</v>
      </c>
      <c r="J111" s="24">
        <f t="shared" si="49"/>
        <v>4</v>
      </c>
      <c r="K111" s="26">
        <f t="shared" si="36"/>
        <v>0.2857142857142857</v>
      </c>
      <c r="L111" s="59">
        <v>3</v>
      </c>
      <c r="M111" s="59"/>
      <c r="N111" s="59"/>
      <c r="O111" s="59"/>
      <c r="P111" s="88"/>
      <c r="Q111" s="88"/>
      <c r="R111" s="59"/>
      <c r="S111" s="59"/>
      <c r="T111" s="59">
        <v>1</v>
      </c>
      <c r="U111" s="64">
        <f t="shared" si="44"/>
        <v>14</v>
      </c>
      <c r="V111" s="26">
        <f t="shared" si="33"/>
        <v>1</v>
      </c>
      <c r="W111" s="94"/>
      <c r="X111" s="95"/>
    </row>
    <row r="112" spans="1:24" ht="22.5" x14ac:dyDescent="0.2">
      <c r="A112" s="78" t="s">
        <v>173</v>
      </c>
      <c r="B112" s="74">
        <f t="shared" si="48"/>
        <v>44</v>
      </c>
      <c r="C112" s="56" t="s">
        <v>50</v>
      </c>
      <c r="D112" s="56" t="s">
        <v>53</v>
      </c>
      <c r="E112" s="56" t="s">
        <v>55</v>
      </c>
      <c r="F112" s="66">
        <v>16</v>
      </c>
      <c r="G112" s="25">
        <f t="shared" si="34"/>
        <v>0.84210526315789469</v>
      </c>
      <c r="H112" s="57">
        <v>16</v>
      </c>
      <c r="I112" s="40">
        <f t="shared" si="25"/>
        <v>1</v>
      </c>
      <c r="J112" s="24">
        <f t="shared" si="49"/>
        <v>3</v>
      </c>
      <c r="K112" s="26">
        <f t="shared" si="36"/>
        <v>0.15789473684210525</v>
      </c>
      <c r="L112" s="59"/>
      <c r="M112" s="59"/>
      <c r="N112" s="59"/>
      <c r="O112" s="59"/>
      <c r="P112" s="60"/>
      <c r="Q112" s="60"/>
      <c r="R112" s="59">
        <v>2</v>
      </c>
      <c r="S112" s="59">
        <v>1</v>
      </c>
      <c r="T112" s="59"/>
      <c r="U112" s="64">
        <f t="shared" si="44"/>
        <v>19</v>
      </c>
      <c r="V112" s="26">
        <f t="shared" si="33"/>
        <v>1</v>
      </c>
      <c r="W112" s="94"/>
      <c r="X112" s="95"/>
    </row>
    <row r="113" spans="1:24" ht="22.5" x14ac:dyDescent="0.2">
      <c r="A113" s="78" t="s">
        <v>174</v>
      </c>
      <c r="B113" s="74">
        <f t="shared" si="48"/>
        <v>25</v>
      </c>
      <c r="C113" s="56" t="s">
        <v>64</v>
      </c>
      <c r="D113" s="56" t="s">
        <v>53</v>
      </c>
      <c r="E113" s="56" t="s">
        <v>45</v>
      </c>
      <c r="F113" s="66">
        <v>10</v>
      </c>
      <c r="G113" s="25">
        <f t="shared" si="34"/>
        <v>0.66666666666666663</v>
      </c>
      <c r="H113" s="57">
        <v>10</v>
      </c>
      <c r="I113" s="40">
        <f t="shared" si="25"/>
        <v>1</v>
      </c>
      <c r="J113" s="24">
        <f t="shared" si="49"/>
        <v>5</v>
      </c>
      <c r="K113" s="26">
        <f t="shared" si="36"/>
        <v>0.33333333333333331</v>
      </c>
      <c r="L113" s="59">
        <v>2</v>
      </c>
      <c r="M113" s="59"/>
      <c r="N113" s="59"/>
      <c r="O113" s="59"/>
      <c r="P113" s="60"/>
      <c r="Q113" s="60"/>
      <c r="R113" s="59">
        <v>3</v>
      </c>
      <c r="S113" s="59"/>
      <c r="T113" s="59"/>
      <c r="U113" s="64">
        <f t="shared" si="44"/>
        <v>15</v>
      </c>
      <c r="V113" s="26">
        <f t="shared" si="33"/>
        <v>1</v>
      </c>
      <c r="W113" s="94"/>
      <c r="X113" s="95"/>
    </row>
    <row r="114" spans="1:24" x14ac:dyDescent="0.2">
      <c r="A114" s="213" t="s">
        <v>178</v>
      </c>
      <c r="B114" s="74">
        <f t="shared" si="48"/>
        <v>33</v>
      </c>
      <c r="C114" s="56" t="s">
        <v>55</v>
      </c>
      <c r="D114" s="55"/>
      <c r="E114" s="56" t="s">
        <v>90</v>
      </c>
      <c r="F114" s="57">
        <v>12</v>
      </c>
      <c r="G114" s="25">
        <f t="shared" si="34"/>
        <v>0.48</v>
      </c>
      <c r="H114" s="57">
        <v>12</v>
      </c>
      <c r="I114" s="40">
        <f t="shared" si="25"/>
        <v>1</v>
      </c>
      <c r="J114" s="24">
        <f t="shared" si="49"/>
        <v>13</v>
      </c>
      <c r="K114" s="26">
        <f t="shared" si="36"/>
        <v>0.52</v>
      </c>
      <c r="L114" s="59">
        <v>2</v>
      </c>
      <c r="M114" s="59">
        <v>1</v>
      </c>
      <c r="N114" s="59">
        <v>3</v>
      </c>
      <c r="O114" s="59">
        <v>2</v>
      </c>
      <c r="P114" s="60"/>
      <c r="Q114" s="60"/>
      <c r="R114" s="59"/>
      <c r="S114" s="59"/>
      <c r="T114" s="59">
        <v>5</v>
      </c>
      <c r="U114" s="64">
        <f t="shared" si="44"/>
        <v>25</v>
      </c>
      <c r="V114" s="26">
        <f t="shared" si="33"/>
        <v>1</v>
      </c>
      <c r="W114" s="94"/>
      <c r="X114" s="95"/>
    </row>
    <row r="115" spans="1:24" x14ac:dyDescent="0.2">
      <c r="A115" s="214" t="s">
        <v>175</v>
      </c>
      <c r="B115" s="74">
        <f t="shared" si="48"/>
        <v>13</v>
      </c>
      <c r="C115" s="56" t="s">
        <v>86</v>
      </c>
      <c r="D115" s="56"/>
      <c r="E115" s="56" t="s">
        <v>46</v>
      </c>
      <c r="F115" s="66">
        <v>12</v>
      </c>
      <c r="G115" s="25">
        <f t="shared" si="34"/>
        <v>1</v>
      </c>
      <c r="H115" s="212">
        <v>12</v>
      </c>
      <c r="I115" s="40">
        <f t="shared" si="25"/>
        <v>1</v>
      </c>
      <c r="J115" s="24">
        <f t="shared" si="49"/>
        <v>0</v>
      </c>
      <c r="K115" s="26">
        <f t="shared" si="36"/>
        <v>0</v>
      </c>
      <c r="L115" s="59"/>
      <c r="M115" s="59"/>
      <c r="N115" s="59"/>
      <c r="O115" s="59"/>
      <c r="P115" s="60"/>
      <c r="Q115" s="60"/>
      <c r="R115" s="59"/>
      <c r="S115" s="59"/>
      <c r="T115" s="59"/>
      <c r="U115" s="64">
        <f t="shared" si="44"/>
        <v>12</v>
      </c>
      <c r="V115" s="26">
        <f t="shared" si="33"/>
        <v>1</v>
      </c>
      <c r="W115" s="94"/>
      <c r="X115" s="95"/>
    </row>
    <row r="116" spans="1:24" ht="45" x14ac:dyDescent="0.2">
      <c r="A116" s="97" t="s">
        <v>177</v>
      </c>
      <c r="B116" s="74">
        <f t="shared" si="48"/>
        <v>23</v>
      </c>
      <c r="C116" s="56" t="s">
        <v>45</v>
      </c>
      <c r="D116" s="55"/>
      <c r="E116" s="56" t="s">
        <v>103</v>
      </c>
      <c r="F116" s="57">
        <v>6</v>
      </c>
      <c r="G116" s="25">
        <f t="shared" si="34"/>
        <v>0.6</v>
      </c>
      <c r="H116" s="57">
        <v>6</v>
      </c>
      <c r="I116" s="40">
        <f t="shared" si="25"/>
        <v>1</v>
      </c>
      <c r="J116" s="24">
        <f t="shared" si="49"/>
        <v>4</v>
      </c>
      <c r="K116" s="26">
        <f t="shared" si="36"/>
        <v>0.4</v>
      </c>
      <c r="L116" s="59">
        <v>2</v>
      </c>
      <c r="M116" s="59"/>
      <c r="N116" s="59"/>
      <c r="O116" s="59"/>
      <c r="P116" s="60"/>
      <c r="Q116" s="60"/>
      <c r="R116" s="59"/>
      <c r="S116" s="59"/>
      <c r="T116" s="59">
        <v>2</v>
      </c>
      <c r="U116" s="64">
        <f t="shared" si="44"/>
        <v>10</v>
      </c>
      <c r="V116" s="26">
        <f t="shared" si="33"/>
        <v>1</v>
      </c>
      <c r="W116" s="94"/>
      <c r="X116" s="95"/>
    </row>
    <row r="117" spans="1:24" ht="22.5" x14ac:dyDescent="0.2">
      <c r="A117" s="67" t="s">
        <v>176</v>
      </c>
      <c r="B117" s="54">
        <f t="shared" si="48"/>
        <v>27</v>
      </c>
      <c r="C117" s="55" t="s">
        <v>59</v>
      </c>
      <c r="D117" s="55" t="s">
        <v>62</v>
      </c>
      <c r="E117" s="56" t="s">
        <v>80</v>
      </c>
      <c r="F117" s="57">
        <v>7</v>
      </c>
      <c r="G117" s="25">
        <f t="shared" si="34"/>
        <v>0.4375</v>
      </c>
      <c r="H117" s="57">
        <v>7</v>
      </c>
      <c r="I117" s="40">
        <f t="shared" si="25"/>
        <v>1</v>
      </c>
      <c r="J117" s="24">
        <f t="shared" si="49"/>
        <v>9</v>
      </c>
      <c r="K117" s="26">
        <f t="shared" si="36"/>
        <v>0.5625</v>
      </c>
      <c r="L117" s="59">
        <v>4</v>
      </c>
      <c r="M117" s="59"/>
      <c r="N117" s="59"/>
      <c r="O117" s="59">
        <v>1</v>
      </c>
      <c r="P117" s="60"/>
      <c r="Q117" s="60">
        <v>1</v>
      </c>
      <c r="R117" s="59">
        <v>2</v>
      </c>
      <c r="S117" s="59"/>
      <c r="T117" s="59">
        <v>1</v>
      </c>
      <c r="U117" s="64">
        <f t="shared" si="44"/>
        <v>16</v>
      </c>
      <c r="V117" s="26">
        <f t="shared" si="33"/>
        <v>1</v>
      </c>
      <c r="W117" s="94"/>
      <c r="X117" s="95"/>
    </row>
    <row r="118" spans="1:24" ht="22.5" x14ac:dyDescent="0.2">
      <c r="A118" s="67" t="s">
        <v>151</v>
      </c>
      <c r="B118" s="54">
        <f t="shared" si="48"/>
        <v>29</v>
      </c>
      <c r="C118" s="55" t="s">
        <v>67</v>
      </c>
      <c r="D118" s="55" t="s">
        <v>62</v>
      </c>
      <c r="E118" s="56" t="s">
        <v>80</v>
      </c>
      <c r="F118" s="57">
        <v>17</v>
      </c>
      <c r="G118" s="25">
        <f t="shared" si="34"/>
        <v>0.94444444444444442</v>
      </c>
      <c r="H118" s="57">
        <v>17</v>
      </c>
      <c r="I118" s="40">
        <f t="shared" si="25"/>
        <v>1</v>
      </c>
      <c r="J118" s="24">
        <f t="shared" si="49"/>
        <v>1</v>
      </c>
      <c r="K118" s="26">
        <f t="shared" si="36"/>
        <v>5.5555555555555552E-2</v>
      </c>
      <c r="L118" s="59"/>
      <c r="M118" s="59"/>
      <c r="N118" s="59"/>
      <c r="O118" s="59"/>
      <c r="P118" s="88"/>
      <c r="Q118" s="88"/>
      <c r="R118" s="59"/>
      <c r="S118" s="59"/>
      <c r="T118" s="59">
        <v>1</v>
      </c>
      <c r="U118" s="64">
        <f t="shared" si="44"/>
        <v>18</v>
      </c>
      <c r="V118" s="26">
        <f t="shared" si="33"/>
        <v>1</v>
      </c>
      <c r="W118" s="94"/>
      <c r="X118" s="95"/>
    </row>
    <row r="119" spans="1:24" ht="13.5" x14ac:dyDescent="0.2">
      <c r="A119" s="79" t="s">
        <v>179</v>
      </c>
      <c r="B119" s="77">
        <f>B120</f>
        <v>93</v>
      </c>
      <c r="C119" s="77" t="str">
        <f>C120</f>
        <v>59</v>
      </c>
      <c r="D119" s="65" t="str">
        <f>D120</f>
        <v>5</v>
      </c>
      <c r="E119" s="77" t="str">
        <f>E120</f>
        <v>34</v>
      </c>
      <c r="F119" s="65">
        <f>F120</f>
        <v>44</v>
      </c>
      <c r="G119" s="25">
        <f t="shared" si="34"/>
        <v>0.74576271186440679</v>
      </c>
      <c r="H119" s="65">
        <f>H120</f>
        <v>44</v>
      </c>
      <c r="I119" s="40">
        <f t="shared" si="25"/>
        <v>1</v>
      </c>
      <c r="J119" s="24">
        <f>L119+M119+N119+O119+P119+R119+T119+S119+Q119</f>
        <v>15</v>
      </c>
      <c r="K119" s="26">
        <f t="shared" si="36"/>
        <v>0.25423728813559321</v>
      </c>
      <c r="L119" s="65">
        <f t="shared" ref="L119:T119" si="50">L120</f>
        <v>1</v>
      </c>
      <c r="M119" s="65">
        <f t="shared" si="50"/>
        <v>1</v>
      </c>
      <c r="N119" s="65">
        <f t="shared" si="50"/>
        <v>0</v>
      </c>
      <c r="O119" s="65">
        <f t="shared" si="50"/>
        <v>0</v>
      </c>
      <c r="P119" s="65">
        <f t="shared" si="50"/>
        <v>0</v>
      </c>
      <c r="Q119" s="65">
        <f t="shared" si="50"/>
        <v>1</v>
      </c>
      <c r="R119" s="65">
        <f t="shared" si="50"/>
        <v>0</v>
      </c>
      <c r="S119" s="65">
        <f t="shared" si="50"/>
        <v>0</v>
      </c>
      <c r="T119" s="65">
        <f t="shared" si="50"/>
        <v>12</v>
      </c>
      <c r="U119" s="64">
        <f t="shared" si="44"/>
        <v>59</v>
      </c>
      <c r="V119" s="26">
        <f t="shared" si="33"/>
        <v>1</v>
      </c>
      <c r="W119" s="65">
        <f>W120</f>
        <v>0</v>
      </c>
      <c r="X119" s="28">
        <f>W119/B119</f>
        <v>0</v>
      </c>
    </row>
    <row r="120" spans="1:24" x14ac:dyDescent="0.2">
      <c r="A120" s="78" t="s">
        <v>180</v>
      </c>
      <c r="B120" s="74">
        <f>C120+E120</f>
        <v>93</v>
      </c>
      <c r="C120" s="56" t="s">
        <v>158</v>
      </c>
      <c r="D120" s="55" t="s">
        <v>56</v>
      </c>
      <c r="E120" s="56" t="s">
        <v>181</v>
      </c>
      <c r="F120" s="57">
        <v>44</v>
      </c>
      <c r="G120" s="25">
        <f t="shared" si="34"/>
        <v>0.74576271186440679</v>
      </c>
      <c r="H120" s="212">
        <v>44</v>
      </c>
      <c r="I120" s="40">
        <f>H120/F120</f>
        <v>1</v>
      </c>
      <c r="J120" s="24">
        <f>L120+M120+N120+O120+P120+R120+T120+S120+Q120</f>
        <v>15</v>
      </c>
      <c r="K120" s="26">
        <f t="shared" si="36"/>
        <v>0.25423728813559321</v>
      </c>
      <c r="L120" s="59">
        <v>1</v>
      </c>
      <c r="M120" s="59">
        <v>1</v>
      </c>
      <c r="N120" s="59"/>
      <c r="O120" s="59"/>
      <c r="P120" s="60"/>
      <c r="Q120" s="60">
        <v>1</v>
      </c>
      <c r="R120" s="59"/>
      <c r="S120" s="59"/>
      <c r="T120" s="59">
        <v>12</v>
      </c>
      <c r="U120" s="64">
        <f t="shared" si="44"/>
        <v>59</v>
      </c>
      <c r="V120" s="26">
        <f t="shared" si="33"/>
        <v>1</v>
      </c>
      <c r="W120" s="61"/>
      <c r="X120" s="28"/>
    </row>
    <row r="121" spans="1:24" s="114" customFormat="1" x14ac:dyDescent="0.2">
      <c r="A121" s="98"/>
      <c r="B121" s="99"/>
      <c r="C121" s="100"/>
      <c r="D121" s="101"/>
      <c r="E121" s="100"/>
      <c r="F121" s="102"/>
      <c r="G121" s="103"/>
      <c r="H121" s="215"/>
      <c r="I121" s="105"/>
      <c r="J121" s="106"/>
      <c r="K121" s="107"/>
      <c r="L121" s="108"/>
      <c r="M121" s="108"/>
      <c r="N121" s="108"/>
      <c r="O121" s="108"/>
      <c r="P121" s="216"/>
      <c r="Q121" s="216"/>
      <c r="R121" s="108"/>
      <c r="S121" s="108"/>
      <c r="T121" s="108"/>
      <c r="U121" s="110"/>
      <c r="V121" s="107"/>
      <c r="W121" s="112"/>
      <c r="X121" s="113"/>
    </row>
    <row r="122" spans="1:24" s="114" customFormat="1" x14ac:dyDescent="0.2">
      <c r="A122" s="98"/>
      <c r="B122" s="99"/>
      <c r="C122" s="100"/>
      <c r="D122" s="101"/>
      <c r="E122" s="100"/>
      <c r="F122" s="102"/>
      <c r="G122" s="103"/>
      <c r="H122" s="215"/>
      <c r="I122" s="105"/>
      <c r="J122" s="106"/>
      <c r="K122" s="107"/>
      <c r="L122" s="108"/>
      <c r="M122" s="108"/>
      <c r="N122" s="108"/>
      <c r="O122" s="108"/>
      <c r="P122" s="216"/>
      <c r="Q122" s="216"/>
      <c r="R122" s="108"/>
      <c r="S122" s="108"/>
      <c r="T122" s="108"/>
      <c r="U122" s="110"/>
      <c r="V122" s="107"/>
      <c r="W122" s="112"/>
      <c r="X122" s="113"/>
    </row>
    <row r="123" spans="1:24" s="114" customFormat="1" x14ac:dyDescent="0.2">
      <c r="A123" s="98"/>
      <c r="B123" s="99"/>
      <c r="C123" s="100"/>
      <c r="D123" s="101"/>
      <c r="E123" s="100"/>
      <c r="F123" s="102"/>
      <c r="G123" s="103"/>
      <c r="H123" s="215"/>
      <c r="I123" s="105"/>
      <c r="J123" s="106"/>
      <c r="K123" s="107"/>
      <c r="L123" s="108"/>
      <c r="M123" s="108"/>
      <c r="N123" s="108"/>
      <c r="O123" s="108"/>
      <c r="P123" s="216"/>
      <c r="Q123" s="216"/>
      <c r="R123" s="108"/>
      <c r="S123" s="108"/>
      <c r="T123" s="108"/>
      <c r="U123" s="110"/>
      <c r="V123" s="107"/>
      <c r="W123" s="112"/>
      <c r="X123" s="113"/>
    </row>
    <row r="124" spans="1:24" s="114" customFormat="1" x14ac:dyDescent="0.2">
      <c r="A124" s="98"/>
      <c r="B124" s="99"/>
      <c r="C124" s="100"/>
      <c r="D124" s="101"/>
      <c r="E124" s="100"/>
      <c r="F124" s="102"/>
      <c r="G124" s="103"/>
      <c r="H124" s="215"/>
      <c r="I124" s="105"/>
      <c r="J124" s="106"/>
      <c r="K124" s="107"/>
      <c r="L124" s="108"/>
      <c r="M124" s="108"/>
      <c r="N124" s="108"/>
      <c r="O124" s="108"/>
      <c r="P124" s="216"/>
      <c r="Q124" s="216"/>
      <c r="R124" s="108"/>
      <c r="S124" s="108"/>
      <c r="T124" s="108"/>
      <c r="U124" s="110"/>
      <c r="V124" s="107"/>
      <c r="W124" s="112"/>
      <c r="X124" s="113"/>
    </row>
    <row r="125" spans="1:24" s="114" customFormat="1" x14ac:dyDescent="0.2">
      <c r="A125" s="98"/>
      <c r="B125" s="99"/>
      <c r="C125" s="100"/>
      <c r="D125" s="101"/>
      <c r="E125" s="100"/>
      <c r="F125" s="102"/>
      <c r="G125" s="103"/>
      <c r="H125" s="215"/>
      <c r="I125" s="105"/>
      <c r="J125" s="106"/>
      <c r="K125" s="107"/>
      <c r="L125" s="108"/>
      <c r="M125" s="108"/>
      <c r="N125" s="108"/>
      <c r="O125" s="108"/>
      <c r="P125" s="216"/>
      <c r="Q125" s="216"/>
      <c r="R125" s="108"/>
      <c r="S125" s="108"/>
      <c r="T125" s="108"/>
      <c r="U125" s="110"/>
      <c r="V125" s="107"/>
      <c r="W125" s="112"/>
      <c r="X125" s="113"/>
    </row>
    <row r="126" spans="1:24" s="114" customFormat="1" x14ac:dyDescent="0.2">
      <c r="A126" s="98"/>
      <c r="B126" s="99"/>
      <c r="C126" s="100"/>
      <c r="D126" s="101"/>
      <c r="E126" s="100"/>
      <c r="F126" s="102"/>
      <c r="G126" s="103"/>
      <c r="H126" s="215"/>
      <c r="I126" s="105"/>
      <c r="J126" s="106"/>
      <c r="K126" s="107"/>
      <c r="L126" s="108"/>
      <c r="M126" s="108"/>
      <c r="N126" s="108"/>
      <c r="O126" s="108"/>
      <c r="P126" s="216"/>
      <c r="Q126" s="216"/>
      <c r="R126" s="108"/>
      <c r="S126" s="108"/>
      <c r="T126" s="108"/>
      <c r="U126" s="110"/>
      <c r="V126" s="107"/>
      <c r="W126" s="112"/>
      <c r="X126" s="113"/>
    </row>
    <row r="127" spans="1:24" s="114" customFormat="1" x14ac:dyDescent="0.2">
      <c r="A127" s="98"/>
      <c r="B127" s="99"/>
      <c r="C127" s="100"/>
      <c r="D127" s="101"/>
      <c r="E127" s="100"/>
      <c r="F127" s="102"/>
      <c r="G127" s="103"/>
      <c r="H127" s="215"/>
      <c r="I127" s="105"/>
      <c r="J127" s="106"/>
      <c r="K127" s="107"/>
      <c r="L127" s="108"/>
      <c r="M127" s="108"/>
      <c r="N127" s="108"/>
      <c r="O127" s="108"/>
      <c r="P127" s="216"/>
      <c r="Q127" s="216"/>
      <c r="R127" s="108"/>
      <c r="S127" s="108"/>
      <c r="T127" s="108"/>
      <c r="U127" s="110"/>
      <c r="V127" s="107"/>
      <c r="W127" s="112"/>
      <c r="X127" s="113"/>
    </row>
    <row r="128" spans="1:24" s="114" customFormat="1" x14ac:dyDescent="0.2">
      <c r="A128" s="98"/>
      <c r="B128" s="99"/>
      <c r="C128" s="100"/>
      <c r="D128" s="101"/>
      <c r="E128" s="100"/>
      <c r="F128" s="102"/>
      <c r="G128" s="103"/>
      <c r="H128" s="215"/>
      <c r="I128" s="105"/>
      <c r="J128" s="106"/>
      <c r="K128" s="107"/>
      <c r="L128" s="108"/>
      <c r="M128" s="108"/>
      <c r="N128" s="108"/>
      <c r="O128" s="108"/>
      <c r="P128" s="216"/>
      <c r="Q128" s="216"/>
      <c r="R128" s="108"/>
      <c r="S128" s="108"/>
      <c r="T128" s="108"/>
      <c r="U128" s="110"/>
      <c r="V128" s="107"/>
      <c r="W128" s="112"/>
      <c r="X128" s="113"/>
    </row>
    <row r="129" spans="1:24" s="114" customFormat="1" x14ac:dyDescent="0.2">
      <c r="A129" s="98"/>
      <c r="B129" s="99"/>
      <c r="C129" s="100"/>
      <c r="D129" s="101"/>
      <c r="E129" s="100"/>
      <c r="F129" s="102"/>
      <c r="G129" s="103"/>
      <c r="H129" s="215"/>
      <c r="I129" s="105"/>
      <c r="J129" s="106"/>
      <c r="K129" s="107"/>
      <c r="L129" s="108"/>
      <c r="M129" s="108"/>
      <c r="N129" s="108"/>
      <c r="O129" s="108"/>
      <c r="P129" s="216"/>
      <c r="Q129" s="216"/>
      <c r="R129" s="108"/>
      <c r="S129" s="108"/>
      <c r="T129" s="108"/>
      <c r="U129" s="110"/>
      <c r="V129" s="107"/>
      <c r="W129" s="112"/>
      <c r="X129" s="113"/>
    </row>
    <row r="130" spans="1:24" s="114" customFormat="1" x14ac:dyDescent="0.2">
      <c r="A130" s="98"/>
      <c r="B130" s="99"/>
      <c r="C130" s="100"/>
      <c r="D130" s="101"/>
      <c r="E130" s="100"/>
      <c r="F130" s="102"/>
      <c r="G130" s="103"/>
      <c r="H130" s="215"/>
      <c r="I130" s="105"/>
      <c r="J130" s="106"/>
      <c r="K130" s="107"/>
      <c r="L130" s="108"/>
      <c r="M130" s="108"/>
      <c r="N130" s="108"/>
      <c r="O130" s="108"/>
      <c r="P130" s="216"/>
      <c r="Q130" s="216"/>
      <c r="R130" s="108"/>
      <c r="S130" s="108"/>
      <c r="T130" s="108"/>
      <c r="U130" s="110"/>
      <c r="V130" s="107"/>
      <c r="W130" s="112"/>
      <c r="X130" s="113"/>
    </row>
    <row r="131" spans="1:24" ht="31.5" x14ac:dyDescent="0.2">
      <c r="A131" s="115"/>
      <c r="B131" s="116"/>
      <c r="C131" s="117" t="s">
        <v>182</v>
      </c>
      <c r="D131" s="117"/>
      <c r="E131" s="117"/>
      <c r="F131" s="117"/>
      <c r="G131" s="117"/>
      <c r="H131" s="117"/>
      <c r="I131" s="117"/>
      <c r="J131" s="117"/>
      <c r="K131" s="117"/>
      <c r="L131" s="117"/>
      <c r="M131" s="117"/>
      <c r="N131" s="117"/>
      <c r="O131" s="117"/>
      <c r="P131" s="117"/>
      <c r="Q131" s="117"/>
      <c r="R131" s="117"/>
      <c r="S131" s="117"/>
      <c r="T131" s="117"/>
      <c r="U131" s="119"/>
      <c r="V131" s="120"/>
      <c r="W131" s="121"/>
      <c r="X131" s="122"/>
    </row>
    <row r="132" spans="1:24" ht="12.75" customHeight="1" x14ac:dyDescent="0.2">
      <c r="A132" s="236" t="s">
        <v>3</v>
      </c>
      <c r="B132" s="237" t="s">
        <v>4</v>
      </c>
      <c r="C132" s="238" t="s">
        <v>5</v>
      </c>
      <c r="D132" s="239"/>
      <c r="E132" s="240"/>
      <c r="F132" s="241" t="s">
        <v>6</v>
      </c>
      <c r="G132" s="242"/>
      <c r="H132" s="242"/>
      <c r="I132" s="243"/>
      <c r="J132" s="244" t="s">
        <v>7</v>
      </c>
      <c r="K132" s="244"/>
      <c r="L132" s="244"/>
      <c r="M132" s="244"/>
      <c r="N132" s="244"/>
      <c r="O132" s="244"/>
      <c r="P132" s="244"/>
      <c r="Q132" s="244"/>
      <c r="R132" s="244"/>
      <c r="S132" s="244"/>
      <c r="T132" s="244"/>
      <c r="U132" s="245" t="s">
        <v>8</v>
      </c>
      <c r="V132" s="246" t="s">
        <v>183</v>
      </c>
      <c r="W132" s="247" t="s">
        <v>10</v>
      </c>
      <c r="X132" s="247" t="s">
        <v>11</v>
      </c>
    </row>
    <row r="133" spans="1:24" ht="33.75" customHeight="1" x14ac:dyDescent="0.2">
      <c r="A133" s="236"/>
      <c r="B133" s="237"/>
      <c r="C133" s="249" t="s">
        <v>12</v>
      </c>
      <c r="D133" s="249"/>
      <c r="E133" s="11" t="s">
        <v>13</v>
      </c>
      <c r="F133" s="250" t="s">
        <v>14</v>
      </c>
      <c r="G133" s="251"/>
      <c r="H133" s="251"/>
      <c r="I133" s="252"/>
      <c r="J133" s="244"/>
      <c r="K133" s="244"/>
      <c r="L133" s="244"/>
      <c r="M133" s="244"/>
      <c r="N133" s="244"/>
      <c r="O133" s="244"/>
      <c r="P133" s="244"/>
      <c r="Q133" s="244"/>
      <c r="R133" s="244"/>
      <c r="S133" s="244"/>
      <c r="T133" s="244"/>
      <c r="U133" s="245"/>
      <c r="V133" s="246"/>
      <c r="W133" s="247"/>
      <c r="X133" s="247"/>
    </row>
    <row r="134" spans="1:24" ht="31.5" customHeight="1" x14ac:dyDescent="0.2">
      <c r="A134" s="236"/>
      <c r="B134" s="237"/>
      <c r="C134" s="249" t="s">
        <v>14</v>
      </c>
      <c r="D134" s="12" t="s">
        <v>15</v>
      </c>
      <c r="E134" s="256" t="s">
        <v>14</v>
      </c>
      <c r="F134" s="253"/>
      <c r="G134" s="254"/>
      <c r="H134" s="254"/>
      <c r="I134" s="255"/>
      <c r="J134" s="248" t="s">
        <v>14</v>
      </c>
      <c r="K134" s="248"/>
      <c r="L134" s="273" t="s">
        <v>16</v>
      </c>
      <c r="M134" s="273"/>
      <c r="N134" s="273"/>
      <c r="O134" s="273"/>
      <c r="P134" s="274"/>
      <c r="Q134" s="262" t="s">
        <v>17</v>
      </c>
      <c r="R134" s="263"/>
      <c r="S134" s="264"/>
      <c r="T134" s="265" t="s">
        <v>18</v>
      </c>
      <c r="U134" s="245"/>
      <c r="V134" s="270" t="s">
        <v>184</v>
      </c>
      <c r="W134" s="247"/>
      <c r="X134" s="247"/>
    </row>
    <row r="135" spans="1:24" ht="21.75" customHeight="1" x14ac:dyDescent="0.2">
      <c r="A135" s="236"/>
      <c r="B135" s="237"/>
      <c r="C135" s="249"/>
      <c r="D135" s="275" t="s">
        <v>20</v>
      </c>
      <c r="E135" s="256"/>
      <c r="F135" s="248" t="s">
        <v>21</v>
      </c>
      <c r="G135" s="259" t="s">
        <v>9</v>
      </c>
      <c r="H135" s="261" t="s">
        <v>22</v>
      </c>
      <c r="I135" s="261"/>
      <c r="J135" s="248" t="s">
        <v>21</v>
      </c>
      <c r="K135" s="259" t="s">
        <v>9</v>
      </c>
      <c r="L135" s="268" t="s">
        <v>23</v>
      </c>
      <c r="M135" s="268" t="s">
        <v>24</v>
      </c>
      <c r="N135" s="268" t="s">
        <v>25</v>
      </c>
      <c r="O135" s="268" t="s">
        <v>26</v>
      </c>
      <c r="P135" s="269" t="s">
        <v>27</v>
      </c>
      <c r="Q135" s="268" t="s">
        <v>28</v>
      </c>
      <c r="R135" s="265" t="s">
        <v>29</v>
      </c>
      <c r="S135" s="265" t="s">
        <v>30</v>
      </c>
      <c r="T135" s="266"/>
      <c r="U135" s="245"/>
      <c r="V135" s="271"/>
      <c r="W135" s="247"/>
      <c r="X135" s="247"/>
    </row>
    <row r="136" spans="1:24" ht="13.5" customHeight="1" x14ac:dyDescent="0.2">
      <c r="A136" s="236"/>
      <c r="B136" s="237"/>
      <c r="C136" s="249"/>
      <c r="D136" s="275"/>
      <c r="E136" s="256"/>
      <c r="F136" s="248"/>
      <c r="G136" s="260"/>
      <c r="H136" s="257" t="s">
        <v>31</v>
      </c>
      <c r="I136" s="258"/>
      <c r="J136" s="248"/>
      <c r="K136" s="260"/>
      <c r="L136" s="268"/>
      <c r="M136" s="268"/>
      <c r="N136" s="268"/>
      <c r="O136" s="268"/>
      <c r="P136" s="269"/>
      <c r="Q136" s="268"/>
      <c r="R136" s="266"/>
      <c r="S136" s="266"/>
      <c r="T136" s="266"/>
      <c r="U136" s="245"/>
      <c r="V136" s="271"/>
      <c r="W136" s="247"/>
      <c r="X136" s="247"/>
    </row>
    <row r="137" spans="1:24" ht="24" customHeight="1" x14ac:dyDescent="0.2">
      <c r="A137" s="236"/>
      <c r="B137" s="237"/>
      <c r="C137" s="249"/>
      <c r="D137" s="275"/>
      <c r="E137" s="256"/>
      <c r="F137" s="248"/>
      <c r="G137" s="13" t="s">
        <v>32</v>
      </c>
      <c r="H137" s="15" t="s">
        <v>33</v>
      </c>
      <c r="I137" s="15" t="s">
        <v>32</v>
      </c>
      <c r="J137" s="248"/>
      <c r="K137" s="16" t="s">
        <v>34</v>
      </c>
      <c r="L137" s="268"/>
      <c r="M137" s="268"/>
      <c r="N137" s="268"/>
      <c r="O137" s="268"/>
      <c r="P137" s="269"/>
      <c r="Q137" s="268"/>
      <c r="R137" s="267"/>
      <c r="S137" s="267"/>
      <c r="T137" s="267"/>
      <c r="U137" s="245"/>
      <c r="V137" s="272"/>
      <c r="W137" s="247"/>
      <c r="X137" s="247"/>
    </row>
    <row r="138" spans="1:24" x14ac:dyDescent="0.2">
      <c r="A138" s="17" t="s">
        <v>35</v>
      </c>
      <c r="B138" s="18">
        <v>1</v>
      </c>
      <c r="C138" s="18">
        <v>2</v>
      </c>
      <c r="D138" s="19">
        <v>3</v>
      </c>
      <c r="E138" s="20">
        <v>4</v>
      </c>
      <c r="F138" s="18">
        <v>5</v>
      </c>
      <c r="G138" s="19">
        <v>6</v>
      </c>
      <c r="H138" s="208">
        <v>7</v>
      </c>
      <c r="I138" s="18">
        <v>8</v>
      </c>
      <c r="J138" s="19">
        <v>9</v>
      </c>
      <c r="K138" s="22">
        <v>10</v>
      </c>
      <c r="L138" s="18">
        <v>11</v>
      </c>
      <c r="M138" s="19">
        <v>12</v>
      </c>
      <c r="N138" s="22">
        <v>13</v>
      </c>
      <c r="O138" s="18">
        <v>14</v>
      </c>
      <c r="P138" s="19">
        <v>15</v>
      </c>
      <c r="Q138" s="22">
        <v>16</v>
      </c>
      <c r="R138" s="18">
        <v>17</v>
      </c>
      <c r="S138" s="19">
        <v>18</v>
      </c>
      <c r="T138" s="22">
        <v>19</v>
      </c>
      <c r="U138" s="18">
        <v>20</v>
      </c>
      <c r="V138" s="19">
        <v>21</v>
      </c>
      <c r="W138" s="22">
        <v>22</v>
      </c>
      <c r="X138" s="18">
        <v>23</v>
      </c>
    </row>
    <row r="139" spans="1:24" ht="13.5" x14ac:dyDescent="0.2">
      <c r="A139" s="123" t="s">
        <v>185</v>
      </c>
      <c r="B139" s="124">
        <f>B140+B141+B142+B143+B145+B146+B147+B148+B149+B150+B151+B144+B152</f>
        <v>138</v>
      </c>
      <c r="C139" s="124">
        <f>C140+C141+C142+C143+C145+C146+C147+C148+C149+C150+C151+C144+C152</f>
        <v>109</v>
      </c>
      <c r="D139" s="124">
        <f>D140+D141+D142+D143+D145+D146+D147+D148+D149+D150+D151+D144+D152</f>
        <v>0</v>
      </c>
      <c r="E139" s="125">
        <f>E140+E141+E142+E143+E145+E146+E147+E148+E149+E150+E151+E144+E152</f>
        <v>29</v>
      </c>
      <c r="F139" s="124">
        <f>F140+F141+F142+F143+F145+F146+F147+F148+F149+F150+F151+F144+F152</f>
        <v>89</v>
      </c>
      <c r="G139" s="126">
        <f>F139/C139</f>
        <v>0.8165137614678899</v>
      </c>
      <c r="H139" s="124">
        <f>H140+H141+H142+H143+H145+H146+H147+H148+H149+H150+H151+H144+H152</f>
        <v>83</v>
      </c>
      <c r="I139" s="25">
        <f>H139/C139</f>
        <v>0.76146788990825687</v>
      </c>
      <c r="J139" s="24">
        <f>L139+M139+N139+O139+P139+R139+T139+S139</f>
        <v>20</v>
      </c>
      <c r="K139" s="26">
        <f>J139/C139</f>
        <v>0.1834862385321101</v>
      </c>
      <c r="L139" s="124">
        <f t="shared" ref="L139:T139" si="51">L140+L141+L142+L143+L145+L146+L147+L148+L149+L150+L151+L144+L152</f>
        <v>8</v>
      </c>
      <c r="M139" s="124">
        <f t="shared" si="51"/>
        <v>1</v>
      </c>
      <c r="N139" s="124">
        <f t="shared" si="51"/>
        <v>0</v>
      </c>
      <c r="O139" s="124">
        <f t="shared" si="51"/>
        <v>0</v>
      </c>
      <c r="P139" s="124">
        <f t="shared" si="51"/>
        <v>0</v>
      </c>
      <c r="Q139" s="124">
        <f t="shared" si="51"/>
        <v>0</v>
      </c>
      <c r="R139" s="124">
        <f t="shared" si="51"/>
        <v>0</v>
      </c>
      <c r="S139" s="124">
        <f t="shared" si="51"/>
        <v>0</v>
      </c>
      <c r="T139" s="124">
        <f t="shared" si="51"/>
        <v>11</v>
      </c>
      <c r="U139" s="127">
        <f t="shared" ref="U139:U152" si="52">F139+J139</f>
        <v>109</v>
      </c>
      <c r="V139" s="27">
        <f t="shared" ref="V139:V152" si="53">U139/C139</f>
        <v>1</v>
      </c>
      <c r="W139" s="124">
        <f>W140+W141+W142+W143+W145+W146+W147+W148+W149+W150+W151+W144+W152</f>
        <v>0</v>
      </c>
      <c r="X139" s="28">
        <f>W139/B139</f>
        <v>0</v>
      </c>
    </row>
    <row r="140" spans="1:24" ht="33.75" x14ac:dyDescent="0.2">
      <c r="A140" s="128" t="s">
        <v>186</v>
      </c>
      <c r="B140" s="74">
        <f>C140+E140</f>
        <v>12</v>
      </c>
      <c r="C140" s="129">
        <v>11</v>
      </c>
      <c r="D140" s="129"/>
      <c r="E140" s="129">
        <v>1</v>
      </c>
      <c r="F140" s="59">
        <v>8</v>
      </c>
      <c r="G140" s="126">
        <f t="shared" ref="G140:G152" si="54">F140/C140</f>
        <v>0.72727272727272729</v>
      </c>
      <c r="H140" s="212">
        <v>8</v>
      </c>
      <c r="I140" s="25">
        <f t="shared" ref="I140:I152" si="55">H140/C140</f>
        <v>0.72727272727272729</v>
      </c>
      <c r="J140" s="24">
        <f t="shared" ref="J140:J152" si="56">L140+M140+N140+O140+P140+R140+T140+S140</f>
        <v>3</v>
      </c>
      <c r="K140" s="26">
        <f t="shared" ref="K140:K152" si="57">J140/C140</f>
        <v>0.27272727272727271</v>
      </c>
      <c r="L140" s="59"/>
      <c r="M140" s="59"/>
      <c r="N140" s="59"/>
      <c r="O140" s="59"/>
      <c r="P140" s="59"/>
      <c r="Q140" s="59"/>
      <c r="R140" s="59"/>
      <c r="S140" s="59"/>
      <c r="T140" s="59">
        <v>3</v>
      </c>
      <c r="U140" s="127">
        <f t="shared" si="52"/>
        <v>11</v>
      </c>
      <c r="V140" s="27">
        <f t="shared" si="53"/>
        <v>1</v>
      </c>
      <c r="W140" s="59"/>
      <c r="X140" s="130"/>
    </row>
    <row r="141" spans="1:24" ht="22.5" x14ac:dyDescent="0.2">
      <c r="A141" s="128" t="s">
        <v>187</v>
      </c>
      <c r="B141" s="74">
        <f t="shared" ref="B141:B152" si="58">C141+E141</f>
        <v>13</v>
      </c>
      <c r="C141" s="131">
        <v>13</v>
      </c>
      <c r="D141" s="131"/>
      <c r="E141" s="129"/>
      <c r="F141" s="59">
        <v>11</v>
      </c>
      <c r="G141" s="126">
        <f t="shared" si="54"/>
        <v>0.84615384615384615</v>
      </c>
      <c r="H141" s="59">
        <v>10</v>
      </c>
      <c r="I141" s="25">
        <f t="shared" si="55"/>
        <v>0.76923076923076927</v>
      </c>
      <c r="J141" s="24">
        <f t="shared" si="56"/>
        <v>2</v>
      </c>
      <c r="K141" s="26">
        <f t="shared" si="57"/>
        <v>0.15384615384615385</v>
      </c>
      <c r="L141" s="59">
        <v>2</v>
      </c>
      <c r="M141" s="59"/>
      <c r="N141" s="59"/>
      <c r="O141" s="59"/>
      <c r="P141" s="59"/>
      <c r="Q141" s="59"/>
      <c r="R141" s="59"/>
      <c r="S141" s="59"/>
      <c r="T141" s="59"/>
      <c r="U141" s="127">
        <f t="shared" si="52"/>
        <v>13</v>
      </c>
      <c r="V141" s="27">
        <f t="shared" si="53"/>
        <v>1</v>
      </c>
      <c r="W141" s="59"/>
      <c r="X141" s="132"/>
    </row>
    <row r="142" spans="1:24" ht="22.5" x14ac:dyDescent="0.2">
      <c r="A142" s="128" t="s">
        <v>188</v>
      </c>
      <c r="B142" s="74">
        <f t="shared" si="58"/>
        <v>6</v>
      </c>
      <c r="C142" s="131">
        <v>6</v>
      </c>
      <c r="D142" s="131"/>
      <c r="E142" s="129"/>
      <c r="F142" s="59">
        <v>6</v>
      </c>
      <c r="G142" s="126">
        <f t="shared" si="54"/>
        <v>1</v>
      </c>
      <c r="H142" s="59">
        <v>5</v>
      </c>
      <c r="I142" s="25">
        <f t="shared" si="55"/>
        <v>0.83333333333333337</v>
      </c>
      <c r="J142" s="24">
        <f t="shared" si="56"/>
        <v>0</v>
      </c>
      <c r="K142" s="26">
        <f t="shared" si="57"/>
        <v>0</v>
      </c>
      <c r="L142" s="59"/>
      <c r="M142" s="59"/>
      <c r="N142" s="59"/>
      <c r="O142" s="59"/>
      <c r="P142" s="59"/>
      <c r="Q142" s="59"/>
      <c r="R142" s="59"/>
      <c r="S142" s="59"/>
      <c r="T142" s="59"/>
      <c r="U142" s="127">
        <f t="shared" si="52"/>
        <v>6</v>
      </c>
      <c r="V142" s="27">
        <f t="shared" si="53"/>
        <v>1</v>
      </c>
      <c r="W142" s="59"/>
      <c r="X142" s="130"/>
    </row>
    <row r="143" spans="1:24" ht="33.75" x14ac:dyDescent="0.2">
      <c r="A143" s="128" t="s">
        <v>147</v>
      </c>
      <c r="B143" s="74">
        <f t="shared" si="58"/>
        <v>9</v>
      </c>
      <c r="C143" s="131">
        <v>8</v>
      </c>
      <c r="D143" s="131"/>
      <c r="E143" s="129">
        <v>1</v>
      </c>
      <c r="F143" s="59">
        <v>6</v>
      </c>
      <c r="G143" s="126">
        <f t="shared" si="54"/>
        <v>0.75</v>
      </c>
      <c r="H143" s="212">
        <v>4</v>
      </c>
      <c r="I143" s="25">
        <f t="shared" si="55"/>
        <v>0.5</v>
      </c>
      <c r="J143" s="24">
        <f t="shared" si="56"/>
        <v>2</v>
      </c>
      <c r="K143" s="26">
        <f t="shared" si="57"/>
        <v>0.25</v>
      </c>
      <c r="L143" s="59">
        <v>2</v>
      </c>
      <c r="M143" s="59"/>
      <c r="N143" s="59"/>
      <c r="O143" s="59"/>
      <c r="P143" s="59"/>
      <c r="Q143" s="59"/>
      <c r="R143" s="59"/>
      <c r="S143" s="59"/>
      <c r="T143" s="59"/>
      <c r="U143" s="127">
        <f t="shared" si="52"/>
        <v>8</v>
      </c>
      <c r="V143" s="27">
        <f t="shared" si="53"/>
        <v>1</v>
      </c>
      <c r="W143" s="59"/>
      <c r="X143" s="130"/>
    </row>
    <row r="144" spans="1:24" ht="16.5" customHeight="1" x14ac:dyDescent="0.2">
      <c r="A144" s="53" t="s">
        <v>173</v>
      </c>
      <c r="B144" s="74">
        <f t="shared" si="58"/>
        <v>14</v>
      </c>
      <c r="C144" s="131">
        <v>11</v>
      </c>
      <c r="D144" s="131"/>
      <c r="E144" s="129">
        <v>3</v>
      </c>
      <c r="F144" s="59">
        <v>9</v>
      </c>
      <c r="G144" s="126">
        <f t="shared" si="54"/>
        <v>0.81818181818181823</v>
      </c>
      <c r="H144" s="212">
        <v>9</v>
      </c>
      <c r="I144" s="25">
        <f t="shared" si="55"/>
        <v>0.81818181818181823</v>
      </c>
      <c r="J144" s="24">
        <f t="shared" si="56"/>
        <v>2</v>
      </c>
      <c r="K144" s="26">
        <f t="shared" si="57"/>
        <v>0.18181818181818182</v>
      </c>
      <c r="L144" s="59">
        <v>1</v>
      </c>
      <c r="M144" s="59"/>
      <c r="N144" s="59"/>
      <c r="O144" s="59"/>
      <c r="P144" s="59"/>
      <c r="Q144" s="59"/>
      <c r="R144" s="59"/>
      <c r="S144" s="59"/>
      <c r="T144" s="59">
        <v>1</v>
      </c>
      <c r="U144" s="127">
        <f t="shared" si="52"/>
        <v>11</v>
      </c>
      <c r="V144" s="27">
        <f t="shared" si="53"/>
        <v>1</v>
      </c>
      <c r="W144" s="59"/>
      <c r="X144" s="132"/>
    </row>
    <row r="145" spans="1:24" ht="33.75" x14ac:dyDescent="0.2">
      <c r="A145" s="128" t="s">
        <v>189</v>
      </c>
      <c r="B145" s="74">
        <f t="shared" si="58"/>
        <v>11</v>
      </c>
      <c r="C145" s="129">
        <v>3</v>
      </c>
      <c r="D145" s="129"/>
      <c r="E145" s="129">
        <v>8</v>
      </c>
      <c r="F145" s="59">
        <v>3</v>
      </c>
      <c r="G145" s="126">
        <f t="shared" si="54"/>
        <v>1</v>
      </c>
      <c r="H145" s="212">
        <v>2</v>
      </c>
      <c r="I145" s="25">
        <f t="shared" si="55"/>
        <v>0.66666666666666663</v>
      </c>
      <c r="J145" s="24">
        <f t="shared" si="56"/>
        <v>0</v>
      </c>
      <c r="K145" s="26">
        <f t="shared" si="57"/>
        <v>0</v>
      </c>
      <c r="L145" s="59"/>
      <c r="M145" s="59"/>
      <c r="N145" s="59"/>
      <c r="O145" s="59"/>
      <c r="P145" s="59"/>
      <c r="Q145" s="59"/>
      <c r="R145" s="59"/>
      <c r="S145" s="59"/>
      <c r="T145" s="59"/>
      <c r="U145" s="127">
        <f t="shared" si="52"/>
        <v>3</v>
      </c>
      <c r="V145" s="27">
        <f t="shared" si="53"/>
        <v>1</v>
      </c>
      <c r="W145" s="133"/>
      <c r="X145" s="134"/>
    </row>
    <row r="146" spans="1:24" ht="45" x14ac:dyDescent="0.2">
      <c r="A146" s="135" t="s">
        <v>190</v>
      </c>
      <c r="B146" s="74">
        <f t="shared" si="58"/>
        <v>10</v>
      </c>
      <c r="C146" s="129">
        <v>9</v>
      </c>
      <c r="D146" s="129"/>
      <c r="E146" s="129">
        <v>1</v>
      </c>
      <c r="F146" s="59">
        <v>9</v>
      </c>
      <c r="G146" s="126">
        <f t="shared" si="54"/>
        <v>1</v>
      </c>
      <c r="H146" s="59">
        <v>9</v>
      </c>
      <c r="I146" s="25">
        <f t="shared" si="55"/>
        <v>1</v>
      </c>
      <c r="J146" s="24">
        <f t="shared" si="56"/>
        <v>0</v>
      </c>
      <c r="K146" s="26">
        <f t="shared" si="57"/>
        <v>0</v>
      </c>
      <c r="L146" s="59"/>
      <c r="M146" s="59"/>
      <c r="N146" s="59"/>
      <c r="O146" s="59"/>
      <c r="P146" s="59"/>
      <c r="Q146" s="59"/>
      <c r="R146" s="59"/>
      <c r="S146" s="59"/>
      <c r="T146" s="59"/>
      <c r="U146" s="127">
        <f t="shared" si="52"/>
        <v>9</v>
      </c>
      <c r="V146" s="27">
        <f t="shared" si="53"/>
        <v>1</v>
      </c>
      <c r="W146" s="59"/>
      <c r="X146" s="130"/>
    </row>
    <row r="147" spans="1:24" ht="22.5" x14ac:dyDescent="0.2">
      <c r="A147" s="135" t="s">
        <v>191</v>
      </c>
      <c r="B147" s="74">
        <f t="shared" si="58"/>
        <v>15</v>
      </c>
      <c r="C147" s="129">
        <v>9</v>
      </c>
      <c r="D147" s="129"/>
      <c r="E147" s="129">
        <v>6</v>
      </c>
      <c r="F147" s="59">
        <v>8</v>
      </c>
      <c r="G147" s="126">
        <f t="shared" si="54"/>
        <v>0.88888888888888884</v>
      </c>
      <c r="H147" s="59">
        <v>7</v>
      </c>
      <c r="I147" s="25">
        <f t="shared" si="55"/>
        <v>0.77777777777777779</v>
      </c>
      <c r="J147" s="24">
        <f t="shared" si="56"/>
        <v>1</v>
      </c>
      <c r="K147" s="26">
        <f t="shared" si="57"/>
        <v>0.1111111111111111</v>
      </c>
      <c r="L147" s="59">
        <v>1</v>
      </c>
      <c r="M147" s="59"/>
      <c r="N147" s="59"/>
      <c r="O147" s="59"/>
      <c r="P147" s="59"/>
      <c r="Q147" s="59"/>
      <c r="R147" s="59"/>
      <c r="S147" s="59"/>
      <c r="T147" s="59"/>
      <c r="U147" s="127">
        <f t="shared" si="52"/>
        <v>9</v>
      </c>
      <c r="V147" s="27">
        <f t="shared" si="53"/>
        <v>1</v>
      </c>
      <c r="W147" s="59"/>
      <c r="X147" s="130"/>
    </row>
    <row r="148" spans="1:24" ht="22.5" x14ac:dyDescent="0.2">
      <c r="A148" s="128" t="s">
        <v>192</v>
      </c>
      <c r="B148" s="74">
        <f t="shared" si="58"/>
        <v>5</v>
      </c>
      <c r="C148" s="131">
        <v>4</v>
      </c>
      <c r="D148" s="131"/>
      <c r="E148" s="129">
        <v>1</v>
      </c>
      <c r="F148" s="59">
        <v>3</v>
      </c>
      <c r="G148" s="126">
        <f t="shared" si="54"/>
        <v>0.75</v>
      </c>
      <c r="H148" s="59">
        <v>3</v>
      </c>
      <c r="I148" s="25">
        <f t="shared" si="55"/>
        <v>0.75</v>
      </c>
      <c r="J148" s="24">
        <f t="shared" si="56"/>
        <v>1</v>
      </c>
      <c r="K148" s="26">
        <f t="shared" si="57"/>
        <v>0.25</v>
      </c>
      <c r="L148" s="59"/>
      <c r="M148" s="59"/>
      <c r="N148" s="59"/>
      <c r="O148" s="59"/>
      <c r="P148" s="59"/>
      <c r="Q148" s="59"/>
      <c r="R148" s="59"/>
      <c r="S148" s="59"/>
      <c r="T148" s="59">
        <v>1</v>
      </c>
      <c r="U148" s="127">
        <f t="shared" si="52"/>
        <v>4</v>
      </c>
      <c r="V148" s="27">
        <f t="shared" si="53"/>
        <v>1</v>
      </c>
      <c r="W148" s="59"/>
      <c r="X148" s="130"/>
    </row>
    <row r="149" spans="1:24" ht="22.5" x14ac:dyDescent="0.2">
      <c r="A149" s="128" t="s">
        <v>166</v>
      </c>
      <c r="B149" s="74">
        <f t="shared" si="58"/>
        <v>7</v>
      </c>
      <c r="C149" s="131">
        <v>6</v>
      </c>
      <c r="D149" s="131"/>
      <c r="E149" s="129">
        <v>1</v>
      </c>
      <c r="F149" s="59">
        <v>5</v>
      </c>
      <c r="G149" s="126">
        <f t="shared" si="54"/>
        <v>0.83333333333333337</v>
      </c>
      <c r="H149" s="59">
        <v>5</v>
      </c>
      <c r="I149" s="25">
        <f t="shared" si="55"/>
        <v>0.83333333333333337</v>
      </c>
      <c r="J149" s="24">
        <f t="shared" si="56"/>
        <v>1</v>
      </c>
      <c r="K149" s="26">
        <f t="shared" si="57"/>
        <v>0.16666666666666666</v>
      </c>
      <c r="L149" s="59"/>
      <c r="M149" s="59"/>
      <c r="N149" s="59"/>
      <c r="O149" s="59"/>
      <c r="P149" s="59"/>
      <c r="Q149" s="59"/>
      <c r="R149" s="59"/>
      <c r="S149" s="59"/>
      <c r="T149" s="59">
        <v>1</v>
      </c>
      <c r="U149" s="127">
        <f t="shared" si="52"/>
        <v>6</v>
      </c>
      <c r="V149" s="27">
        <f t="shared" si="53"/>
        <v>1</v>
      </c>
      <c r="W149" s="59"/>
      <c r="X149" s="130"/>
    </row>
    <row r="150" spans="1:24" ht="67.5" x14ac:dyDescent="0.2">
      <c r="A150" s="128" t="s">
        <v>193</v>
      </c>
      <c r="B150" s="74">
        <f t="shared" si="58"/>
        <v>4</v>
      </c>
      <c r="C150" s="131">
        <v>3</v>
      </c>
      <c r="D150" s="131"/>
      <c r="E150" s="129">
        <v>1</v>
      </c>
      <c r="F150" s="59">
        <v>3</v>
      </c>
      <c r="G150" s="126">
        <f t="shared" si="54"/>
        <v>1</v>
      </c>
      <c r="H150" s="59">
        <v>3</v>
      </c>
      <c r="I150" s="25">
        <f t="shared" si="55"/>
        <v>1</v>
      </c>
      <c r="J150" s="24">
        <f t="shared" si="56"/>
        <v>0</v>
      </c>
      <c r="K150" s="26">
        <f t="shared" si="57"/>
        <v>0</v>
      </c>
      <c r="L150" s="59"/>
      <c r="M150" s="136"/>
      <c r="N150" s="59"/>
      <c r="O150" s="59"/>
      <c r="P150" s="59"/>
      <c r="Q150" s="59"/>
      <c r="R150" s="59"/>
      <c r="S150" s="59"/>
      <c r="T150" s="59"/>
      <c r="U150" s="127">
        <f t="shared" si="52"/>
        <v>3</v>
      </c>
      <c r="V150" s="27">
        <f t="shared" si="53"/>
        <v>1</v>
      </c>
      <c r="W150" s="59"/>
      <c r="X150" s="130"/>
    </row>
    <row r="151" spans="1:24" ht="33.75" x14ac:dyDescent="0.2">
      <c r="A151" s="137" t="s">
        <v>114</v>
      </c>
      <c r="B151" s="74">
        <f t="shared" si="58"/>
        <v>20</v>
      </c>
      <c r="C151" s="131">
        <v>17</v>
      </c>
      <c r="D151" s="131"/>
      <c r="E151" s="129">
        <v>3</v>
      </c>
      <c r="F151" s="59">
        <v>10</v>
      </c>
      <c r="G151" s="126">
        <f t="shared" si="54"/>
        <v>0.58823529411764708</v>
      </c>
      <c r="H151" s="59">
        <v>10</v>
      </c>
      <c r="I151" s="25">
        <f t="shared" si="55"/>
        <v>0.58823529411764708</v>
      </c>
      <c r="J151" s="24">
        <f t="shared" si="56"/>
        <v>7</v>
      </c>
      <c r="K151" s="26">
        <f t="shared" si="57"/>
        <v>0.41176470588235292</v>
      </c>
      <c r="L151" s="59">
        <v>2</v>
      </c>
      <c r="M151" s="59"/>
      <c r="N151" s="59"/>
      <c r="O151" s="59"/>
      <c r="P151" s="59"/>
      <c r="Q151" s="59"/>
      <c r="R151" s="59"/>
      <c r="S151" s="59"/>
      <c r="T151" s="59">
        <v>5</v>
      </c>
      <c r="U151" s="127">
        <f t="shared" si="52"/>
        <v>17</v>
      </c>
      <c r="V151" s="27">
        <f t="shared" si="53"/>
        <v>1</v>
      </c>
      <c r="W151" s="59"/>
      <c r="X151" s="132"/>
    </row>
    <row r="152" spans="1:24" ht="33.75" x14ac:dyDescent="0.2">
      <c r="A152" s="53" t="s">
        <v>82</v>
      </c>
      <c r="B152" s="74">
        <f t="shared" si="58"/>
        <v>12</v>
      </c>
      <c r="C152" s="131">
        <v>9</v>
      </c>
      <c r="D152" s="131"/>
      <c r="E152" s="129">
        <v>3</v>
      </c>
      <c r="F152" s="59">
        <v>8</v>
      </c>
      <c r="G152" s="126">
        <f t="shared" si="54"/>
        <v>0.88888888888888884</v>
      </c>
      <c r="H152" s="59">
        <v>8</v>
      </c>
      <c r="I152" s="25">
        <f t="shared" si="55"/>
        <v>0.88888888888888884</v>
      </c>
      <c r="J152" s="24">
        <f t="shared" si="56"/>
        <v>1</v>
      </c>
      <c r="K152" s="26">
        <f t="shared" si="57"/>
        <v>0.1111111111111111</v>
      </c>
      <c r="L152" s="59"/>
      <c r="M152" s="59">
        <v>1</v>
      </c>
      <c r="N152" s="59"/>
      <c r="O152" s="59"/>
      <c r="P152" s="59"/>
      <c r="Q152" s="59"/>
      <c r="R152" s="59"/>
      <c r="S152" s="59"/>
      <c r="T152" s="59"/>
      <c r="U152" s="127">
        <f t="shared" si="52"/>
        <v>9</v>
      </c>
      <c r="V152" s="27">
        <f t="shared" si="53"/>
        <v>1</v>
      </c>
      <c r="W152" s="59"/>
      <c r="X152" s="132"/>
    </row>
    <row r="153" spans="1:24" ht="31.5" x14ac:dyDescent="0.2">
      <c r="A153" s="138"/>
      <c r="B153" s="139"/>
      <c r="C153" s="117" t="s">
        <v>194</v>
      </c>
      <c r="D153" s="117"/>
      <c r="E153" s="117"/>
      <c r="F153" s="117"/>
      <c r="G153" s="117"/>
      <c r="H153" s="117"/>
      <c r="I153" s="117"/>
      <c r="J153" s="117"/>
      <c r="K153" s="117"/>
      <c r="L153" s="117"/>
      <c r="M153" s="117"/>
      <c r="N153" s="117"/>
      <c r="O153" s="117"/>
      <c r="P153" s="117"/>
      <c r="Q153" s="117"/>
      <c r="R153" s="117"/>
      <c r="S153" s="117"/>
      <c r="T153" s="117"/>
      <c r="U153" s="117"/>
      <c r="V153" s="140"/>
      <c r="W153" s="119"/>
      <c r="X153" s="9"/>
    </row>
    <row r="154" spans="1:24" ht="12.75" customHeight="1" x14ac:dyDescent="0.2">
      <c r="A154" s="236" t="s">
        <v>3</v>
      </c>
      <c r="B154" s="237" t="s">
        <v>4</v>
      </c>
      <c r="C154" s="238" t="s">
        <v>5</v>
      </c>
      <c r="D154" s="239"/>
      <c r="E154" s="240"/>
      <c r="F154" s="241" t="s">
        <v>6</v>
      </c>
      <c r="G154" s="242"/>
      <c r="H154" s="242"/>
      <c r="I154" s="243"/>
      <c r="J154" s="244" t="s">
        <v>7</v>
      </c>
      <c r="K154" s="244"/>
      <c r="L154" s="244"/>
      <c r="M154" s="244"/>
      <c r="N154" s="244"/>
      <c r="O154" s="244"/>
      <c r="P154" s="244"/>
      <c r="Q154" s="244"/>
      <c r="R154" s="244"/>
      <c r="S154" s="244"/>
      <c r="T154" s="244"/>
      <c r="U154" s="245" t="s">
        <v>8</v>
      </c>
      <c r="V154" s="246" t="s">
        <v>183</v>
      </c>
      <c r="W154" s="247" t="s">
        <v>10</v>
      </c>
      <c r="X154" s="247" t="s">
        <v>11</v>
      </c>
    </row>
    <row r="155" spans="1:24" ht="45" x14ac:dyDescent="0.2">
      <c r="A155" s="236"/>
      <c r="B155" s="237"/>
      <c r="C155" s="249" t="s">
        <v>12</v>
      </c>
      <c r="D155" s="249"/>
      <c r="E155" s="11" t="s">
        <v>13</v>
      </c>
      <c r="F155" s="250" t="s">
        <v>14</v>
      </c>
      <c r="G155" s="251"/>
      <c r="H155" s="251"/>
      <c r="I155" s="252"/>
      <c r="J155" s="244"/>
      <c r="K155" s="244"/>
      <c r="L155" s="244"/>
      <c r="M155" s="244"/>
      <c r="N155" s="244"/>
      <c r="O155" s="244"/>
      <c r="P155" s="244"/>
      <c r="Q155" s="244"/>
      <c r="R155" s="244"/>
      <c r="S155" s="244"/>
      <c r="T155" s="244"/>
      <c r="U155" s="245"/>
      <c r="V155" s="246"/>
      <c r="W155" s="247"/>
      <c r="X155" s="247"/>
    </row>
    <row r="156" spans="1:24" ht="33.75" customHeight="1" x14ac:dyDescent="0.2">
      <c r="A156" s="236"/>
      <c r="B156" s="237"/>
      <c r="C156" s="249" t="s">
        <v>14</v>
      </c>
      <c r="D156" s="12" t="s">
        <v>15</v>
      </c>
      <c r="E156" s="256" t="s">
        <v>14</v>
      </c>
      <c r="F156" s="253"/>
      <c r="G156" s="254"/>
      <c r="H156" s="254"/>
      <c r="I156" s="255"/>
      <c r="J156" s="248" t="s">
        <v>14</v>
      </c>
      <c r="K156" s="248"/>
      <c r="L156" s="273" t="s">
        <v>16</v>
      </c>
      <c r="M156" s="273"/>
      <c r="N156" s="273"/>
      <c r="O156" s="273"/>
      <c r="P156" s="274"/>
      <c r="Q156" s="262" t="s">
        <v>17</v>
      </c>
      <c r="R156" s="263"/>
      <c r="S156" s="264"/>
      <c r="T156" s="265" t="s">
        <v>18</v>
      </c>
      <c r="U156" s="245"/>
      <c r="V156" s="270" t="s">
        <v>184</v>
      </c>
      <c r="W156" s="247"/>
      <c r="X156" s="247"/>
    </row>
    <row r="157" spans="1:24" ht="20.25" customHeight="1" x14ac:dyDescent="0.2">
      <c r="A157" s="236"/>
      <c r="B157" s="237"/>
      <c r="C157" s="249"/>
      <c r="D157" s="275" t="s">
        <v>20</v>
      </c>
      <c r="E157" s="256"/>
      <c r="F157" s="248" t="s">
        <v>21</v>
      </c>
      <c r="G157" s="259" t="s">
        <v>9</v>
      </c>
      <c r="H157" s="261" t="s">
        <v>22</v>
      </c>
      <c r="I157" s="261"/>
      <c r="J157" s="248" t="s">
        <v>21</v>
      </c>
      <c r="K157" s="259" t="s">
        <v>9</v>
      </c>
      <c r="L157" s="268" t="s">
        <v>23</v>
      </c>
      <c r="M157" s="268" t="s">
        <v>24</v>
      </c>
      <c r="N157" s="268" t="s">
        <v>25</v>
      </c>
      <c r="O157" s="268" t="s">
        <v>26</v>
      </c>
      <c r="P157" s="269" t="s">
        <v>27</v>
      </c>
      <c r="Q157" s="268" t="s">
        <v>28</v>
      </c>
      <c r="R157" s="265" t="s">
        <v>29</v>
      </c>
      <c r="S157" s="265" t="s">
        <v>30</v>
      </c>
      <c r="T157" s="266"/>
      <c r="U157" s="245"/>
      <c r="V157" s="271"/>
      <c r="W157" s="247"/>
      <c r="X157" s="247"/>
    </row>
    <row r="158" spans="1:24" x14ac:dyDescent="0.2">
      <c r="A158" s="236"/>
      <c r="B158" s="237"/>
      <c r="C158" s="249"/>
      <c r="D158" s="275"/>
      <c r="E158" s="256"/>
      <c r="F158" s="248"/>
      <c r="G158" s="260"/>
      <c r="H158" s="257" t="s">
        <v>31</v>
      </c>
      <c r="I158" s="258"/>
      <c r="J158" s="248"/>
      <c r="K158" s="260"/>
      <c r="L158" s="268"/>
      <c r="M158" s="268"/>
      <c r="N158" s="268"/>
      <c r="O158" s="268"/>
      <c r="P158" s="269"/>
      <c r="Q158" s="268"/>
      <c r="R158" s="266"/>
      <c r="S158" s="266"/>
      <c r="T158" s="266"/>
      <c r="U158" s="245"/>
      <c r="V158" s="271"/>
      <c r="W158" s="247"/>
      <c r="X158" s="247"/>
    </row>
    <row r="159" spans="1:24" x14ac:dyDescent="0.2">
      <c r="A159" s="236"/>
      <c r="B159" s="237"/>
      <c r="C159" s="249"/>
      <c r="D159" s="275"/>
      <c r="E159" s="256"/>
      <c r="F159" s="248"/>
      <c r="G159" s="13" t="s">
        <v>32</v>
      </c>
      <c r="H159" s="15" t="s">
        <v>33</v>
      </c>
      <c r="I159" s="15" t="s">
        <v>32</v>
      </c>
      <c r="J159" s="248"/>
      <c r="K159" s="16" t="s">
        <v>34</v>
      </c>
      <c r="L159" s="268"/>
      <c r="M159" s="268"/>
      <c r="N159" s="268"/>
      <c r="O159" s="268"/>
      <c r="P159" s="269"/>
      <c r="Q159" s="268"/>
      <c r="R159" s="267"/>
      <c r="S159" s="267"/>
      <c r="T159" s="267"/>
      <c r="U159" s="245"/>
      <c r="V159" s="272"/>
      <c r="W159" s="247"/>
      <c r="X159" s="247"/>
    </row>
    <row r="160" spans="1:24" x14ac:dyDescent="0.2">
      <c r="A160" s="17" t="s">
        <v>35</v>
      </c>
      <c r="B160" s="18">
        <v>1</v>
      </c>
      <c r="C160" s="18">
        <v>2</v>
      </c>
      <c r="D160" s="19">
        <v>3</v>
      </c>
      <c r="E160" s="20">
        <v>4</v>
      </c>
      <c r="F160" s="18">
        <v>5</v>
      </c>
      <c r="G160" s="19">
        <v>6</v>
      </c>
      <c r="H160" s="208">
        <v>7</v>
      </c>
      <c r="I160" s="18">
        <v>8</v>
      </c>
      <c r="J160" s="19">
        <v>9</v>
      </c>
      <c r="K160" s="22">
        <v>10</v>
      </c>
      <c r="L160" s="18">
        <v>11</v>
      </c>
      <c r="M160" s="19">
        <v>12</v>
      </c>
      <c r="N160" s="22">
        <v>13</v>
      </c>
      <c r="O160" s="18">
        <v>14</v>
      </c>
      <c r="P160" s="19">
        <v>15</v>
      </c>
      <c r="Q160" s="22">
        <v>16</v>
      </c>
      <c r="R160" s="18">
        <v>17</v>
      </c>
      <c r="S160" s="19">
        <v>18</v>
      </c>
      <c r="T160" s="22">
        <v>19</v>
      </c>
      <c r="U160" s="18">
        <v>20</v>
      </c>
      <c r="V160" s="19">
        <v>21</v>
      </c>
      <c r="W160" s="22">
        <v>22</v>
      </c>
      <c r="X160" s="18">
        <v>23</v>
      </c>
    </row>
    <row r="161" spans="1:24" ht="13.5" x14ac:dyDescent="0.2">
      <c r="A161" s="141" t="s">
        <v>195</v>
      </c>
      <c r="B161" s="142">
        <f>SUM(B162:B169)</f>
        <v>129</v>
      </c>
      <c r="C161" s="142">
        <f>SUM(C162:C169)</f>
        <v>89</v>
      </c>
      <c r="D161" s="142">
        <f>SUM(D162:D169)</f>
        <v>7</v>
      </c>
      <c r="E161" s="143">
        <f>SUM(E162:E169)</f>
        <v>40</v>
      </c>
      <c r="F161" s="142">
        <f>SUM(F162:F169)</f>
        <v>63</v>
      </c>
      <c r="G161" s="144">
        <f>F161/C161</f>
        <v>0.7078651685393258</v>
      </c>
      <c r="H161" s="142">
        <f>SUM(H162:H169)</f>
        <v>60</v>
      </c>
      <c r="I161" s="144">
        <f>H161/F161</f>
        <v>0.95238095238095233</v>
      </c>
      <c r="J161" s="24">
        <f>L161+M161+N161+O161+P161+R161+T161+S161+Q161</f>
        <v>26</v>
      </c>
      <c r="K161" s="145">
        <f>J161/C161</f>
        <v>0.29213483146067415</v>
      </c>
      <c r="L161" s="142">
        <f t="shared" ref="L161:T161" si="59">SUM(L162:L169)</f>
        <v>3</v>
      </c>
      <c r="M161" s="142">
        <f t="shared" si="59"/>
        <v>2</v>
      </c>
      <c r="N161" s="142">
        <f t="shared" si="59"/>
        <v>0</v>
      </c>
      <c r="O161" s="142">
        <f t="shared" si="59"/>
        <v>1</v>
      </c>
      <c r="P161" s="142">
        <f t="shared" si="59"/>
        <v>0</v>
      </c>
      <c r="Q161" s="142">
        <f t="shared" si="59"/>
        <v>5</v>
      </c>
      <c r="R161" s="142">
        <f t="shared" si="59"/>
        <v>0</v>
      </c>
      <c r="S161" s="142">
        <f t="shared" si="59"/>
        <v>0</v>
      </c>
      <c r="T161" s="142">
        <f t="shared" si="59"/>
        <v>15</v>
      </c>
      <c r="U161" s="142">
        <f t="shared" ref="U161:U169" si="60">F161+J161</f>
        <v>89</v>
      </c>
      <c r="V161" s="146">
        <f t="shared" ref="V161:V169" si="61">U161/C161</f>
        <v>1</v>
      </c>
      <c r="W161" s="142">
        <f>SUM(W162:W169)</f>
        <v>0</v>
      </c>
      <c r="X161" s="28">
        <f>W161/B161</f>
        <v>0</v>
      </c>
    </row>
    <row r="162" spans="1:24" x14ac:dyDescent="0.2">
      <c r="A162" s="147" t="s">
        <v>101</v>
      </c>
      <c r="B162" s="150">
        <f t="shared" ref="B162:B169" si="62">C162+E162</f>
        <v>14</v>
      </c>
      <c r="C162" s="149">
        <v>8</v>
      </c>
      <c r="D162" s="149">
        <v>1</v>
      </c>
      <c r="E162" s="217">
        <v>6</v>
      </c>
      <c r="F162" s="149">
        <v>8</v>
      </c>
      <c r="G162" s="144">
        <f t="shared" ref="G162:G169" si="63">F162/C162</f>
        <v>1</v>
      </c>
      <c r="H162" s="218">
        <v>8</v>
      </c>
      <c r="I162" s="144">
        <f t="shared" ref="I162:I169" si="64">H162/F162</f>
        <v>1</v>
      </c>
      <c r="J162" s="24">
        <f t="shared" ref="J162:J169" si="65">L162+M162+N162+O162+P162+R162+T162+S162+Q162</f>
        <v>0</v>
      </c>
      <c r="K162" s="145">
        <f t="shared" ref="K162:K169" si="66">J162/C162</f>
        <v>0</v>
      </c>
      <c r="L162" s="149"/>
      <c r="M162" s="149"/>
      <c r="N162" s="149"/>
      <c r="O162" s="149"/>
      <c r="P162" s="149"/>
      <c r="Q162" s="149"/>
      <c r="R162" s="149"/>
      <c r="S162" s="149"/>
      <c r="T162" s="149"/>
      <c r="U162" s="219">
        <f t="shared" si="60"/>
        <v>8</v>
      </c>
      <c r="V162" s="146">
        <f t="shared" si="61"/>
        <v>1</v>
      </c>
      <c r="W162" s="149"/>
      <c r="X162" s="132"/>
    </row>
    <row r="163" spans="1:24" ht="13.5" x14ac:dyDescent="0.2">
      <c r="A163" s="147" t="s">
        <v>133</v>
      </c>
      <c r="B163" s="150">
        <f t="shared" si="62"/>
        <v>14</v>
      </c>
      <c r="C163" s="149">
        <v>9</v>
      </c>
      <c r="D163" s="149">
        <v>1</v>
      </c>
      <c r="E163" s="217">
        <v>5</v>
      </c>
      <c r="F163" s="149">
        <v>8</v>
      </c>
      <c r="G163" s="144">
        <f t="shared" si="63"/>
        <v>0.88888888888888884</v>
      </c>
      <c r="H163" s="218">
        <v>7</v>
      </c>
      <c r="I163" s="144">
        <f t="shared" si="64"/>
        <v>0.875</v>
      </c>
      <c r="J163" s="24">
        <f t="shared" si="65"/>
        <v>1</v>
      </c>
      <c r="K163" s="145">
        <f t="shared" si="66"/>
        <v>0.1111111111111111</v>
      </c>
      <c r="L163" s="149"/>
      <c r="M163" s="149">
        <v>1</v>
      </c>
      <c r="N163" s="149"/>
      <c r="O163" s="149"/>
      <c r="P163" s="149"/>
      <c r="Q163" s="149"/>
      <c r="R163" s="149"/>
      <c r="S163" s="149"/>
      <c r="T163" s="149"/>
      <c r="U163" s="142">
        <f t="shared" si="60"/>
        <v>9</v>
      </c>
      <c r="V163" s="146">
        <f t="shared" si="61"/>
        <v>1</v>
      </c>
      <c r="W163" s="149"/>
      <c r="X163" s="132"/>
    </row>
    <row r="164" spans="1:24" ht="22.5" x14ac:dyDescent="0.2">
      <c r="A164" s="147" t="s">
        <v>166</v>
      </c>
      <c r="B164" s="150">
        <f t="shared" si="62"/>
        <v>18</v>
      </c>
      <c r="C164" s="149">
        <v>16</v>
      </c>
      <c r="D164" s="149">
        <v>1</v>
      </c>
      <c r="E164" s="217">
        <v>2</v>
      </c>
      <c r="F164" s="149">
        <v>12</v>
      </c>
      <c r="G164" s="144">
        <f t="shared" si="63"/>
        <v>0.75</v>
      </c>
      <c r="H164" s="218">
        <v>12</v>
      </c>
      <c r="I164" s="144">
        <f t="shared" si="64"/>
        <v>1</v>
      </c>
      <c r="J164" s="24">
        <f t="shared" si="65"/>
        <v>4</v>
      </c>
      <c r="K164" s="145">
        <f t="shared" si="66"/>
        <v>0.25</v>
      </c>
      <c r="L164" s="149"/>
      <c r="M164" s="149"/>
      <c r="N164" s="149"/>
      <c r="O164" s="149"/>
      <c r="P164" s="149"/>
      <c r="Q164" s="149"/>
      <c r="R164" s="149"/>
      <c r="S164" s="149"/>
      <c r="T164" s="149">
        <v>4</v>
      </c>
      <c r="U164" s="142">
        <f t="shared" si="60"/>
        <v>16</v>
      </c>
      <c r="V164" s="146">
        <f t="shared" si="61"/>
        <v>1</v>
      </c>
      <c r="W164" s="149"/>
      <c r="X164" s="132"/>
    </row>
    <row r="165" spans="1:24" ht="22.5" x14ac:dyDescent="0.2">
      <c r="A165" s="147" t="s">
        <v>196</v>
      </c>
      <c r="B165" s="150">
        <f t="shared" si="62"/>
        <v>18</v>
      </c>
      <c r="C165" s="149">
        <v>14</v>
      </c>
      <c r="D165" s="149">
        <v>0</v>
      </c>
      <c r="E165" s="217">
        <v>4</v>
      </c>
      <c r="F165" s="149">
        <v>11</v>
      </c>
      <c r="G165" s="144">
        <f t="shared" si="63"/>
        <v>0.7857142857142857</v>
      </c>
      <c r="H165" s="218">
        <v>11</v>
      </c>
      <c r="I165" s="144">
        <f t="shared" si="64"/>
        <v>1</v>
      </c>
      <c r="J165" s="24">
        <f t="shared" si="65"/>
        <v>3</v>
      </c>
      <c r="K165" s="145">
        <f t="shared" si="66"/>
        <v>0.21428571428571427</v>
      </c>
      <c r="L165" s="149">
        <v>2</v>
      </c>
      <c r="M165" s="149"/>
      <c r="N165" s="149"/>
      <c r="O165" s="149"/>
      <c r="P165" s="149"/>
      <c r="Q165" s="149"/>
      <c r="R165" s="149"/>
      <c r="S165" s="149"/>
      <c r="T165" s="149">
        <v>1</v>
      </c>
      <c r="U165" s="142">
        <f t="shared" si="60"/>
        <v>14</v>
      </c>
      <c r="V165" s="146">
        <f t="shared" si="61"/>
        <v>1</v>
      </c>
      <c r="W165" s="149"/>
      <c r="X165" s="132"/>
    </row>
    <row r="166" spans="1:24" ht="22.5" x14ac:dyDescent="0.2">
      <c r="A166" s="147" t="s">
        <v>197</v>
      </c>
      <c r="B166" s="150">
        <f t="shared" si="62"/>
        <v>14</v>
      </c>
      <c r="C166" s="149">
        <v>9</v>
      </c>
      <c r="D166" s="149"/>
      <c r="E166" s="217">
        <v>5</v>
      </c>
      <c r="F166" s="220">
        <v>7</v>
      </c>
      <c r="G166" s="144">
        <f t="shared" si="63"/>
        <v>0.77777777777777779</v>
      </c>
      <c r="H166" s="221">
        <v>7</v>
      </c>
      <c r="I166" s="144">
        <f t="shared" si="64"/>
        <v>1</v>
      </c>
      <c r="J166" s="24">
        <f t="shared" si="65"/>
        <v>2</v>
      </c>
      <c r="K166" s="145">
        <f t="shared" si="66"/>
        <v>0.22222222222222221</v>
      </c>
      <c r="L166" s="149"/>
      <c r="M166" s="149">
        <v>1</v>
      </c>
      <c r="N166" s="149"/>
      <c r="O166" s="149"/>
      <c r="P166" s="149"/>
      <c r="Q166" s="149"/>
      <c r="R166" s="149"/>
      <c r="S166" s="149"/>
      <c r="T166" s="149">
        <v>1</v>
      </c>
      <c r="U166" s="142">
        <f t="shared" si="60"/>
        <v>9</v>
      </c>
      <c r="V166" s="146">
        <f t="shared" si="61"/>
        <v>1</v>
      </c>
      <c r="W166" s="150"/>
      <c r="X166" s="132"/>
    </row>
    <row r="167" spans="1:24" ht="22.5" x14ac:dyDescent="0.2">
      <c r="A167" s="147" t="s">
        <v>198</v>
      </c>
      <c r="B167" s="150">
        <f t="shared" si="62"/>
        <v>18</v>
      </c>
      <c r="C167" s="149">
        <v>14</v>
      </c>
      <c r="D167" s="149">
        <v>1</v>
      </c>
      <c r="E167" s="217">
        <v>4</v>
      </c>
      <c r="F167" s="220">
        <v>8</v>
      </c>
      <c r="G167" s="144">
        <f t="shared" si="63"/>
        <v>0.5714285714285714</v>
      </c>
      <c r="H167" s="220">
        <v>8</v>
      </c>
      <c r="I167" s="144">
        <f t="shared" si="64"/>
        <v>1</v>
      </c>
      <c r="J167" s="24">
        <f t="shared" si="65"/>
        <v>6</v>
      </c>
      <c r="K167" s="145">
        <f t="shared" si="66"/>
        <v>0.42857142857142855</v>
      </c>
      <c r="L167" s="149">
        <v>1</v>
      </c>
      <c r="M167" s="149"/>
      <c r="N167" s="149"/>
      <c r="O167" s="149">
        <v>1</v>
      </c>
      <c r="P167" s="149"/>
      <c r="Q167" s="149"/>
      <c r="R167" s="149"/>
      <c r="S167" s="149"/>
      <c r="T167" s="149">
        <v>4</v>
      </c>
      <c r="U167" s="142">
        <f t="shared" si="60"/>
        <v>14</v>
      </c>
      <c r="V167" s="146">
        <f t="shared" si="61"/>
        <v>1</v>
      </c>
      <c r="W167" s="150"/>
      <c r="X167" s="132"/>
    </row>
    <row r="168" spans="1:24" ht="22.5" x14ac:dyDescent="0.2">
      <c r="A168" s="151" t="s">
        <v>192</v>
      </c>
      <c r="B168" s="150">
        <f t="shared" si="62"/>
        <v>10</v>
      </c>
      <c r="C168" s="149">
        <v>6</v>
      </c>
      <c r="D168" s="149">
        <v>1</v>
      </c>
      <c r="E168" s="217">
        <v>4</v>
      </c>
      <c r="F168" s="220">
        <v>5</v>
      </c>
      <c r="G168" s="144">
        <f t="shared" si="63"/>
        <v>0.83333333333333337</v>
      </c>
      <c r="H168" s="220">
        <v>5</v>
      </c>
      <c r="I168" s="144">
        <f t="shared" si="64"/>
        <v>1</v>
      </c>
      <c r="J168" s="24">
        <f t="shared" si="65"/>
        <v>1</v>
      </c>
      <c r="K168" s="145">
        <f t="shared" si="66"/>
        <v>0.16666666666666666</v>
      </c>
      <c r="L168" s="149"/>
      <c r="M168" s="149"/>
      <c r="N168" s="149"/>
      <c r="O168" s="149"/>
      <c r="P168" s="149"/>
      <c r="Q168" s="149"/>
      <c r="R168" s="149"/>
      <c r="S168" s="149"/>
      <c r="T168" s="149">
        <v>1</v>
      </c>
      <c r="U168" s="142">
        <f t="shared" si="60"/>
        <v>6</v>
      </c>
      <c r="V168" s="146">
        <f t="shared" si="61"/>
        <v>1</v>
      </c>
      <c r="W168" s="150"/>
      <c r="X168" s="132"/>
    </row>
    <row r="169" spans="1:24" ht="22.5" x14ac:dyDescent="0.2">
      <c r="A169" s="67" t="s">
        <v>219</v>
      </c>
      <c r="B169" s="150">
        <f t="shared" si="62"/>
        <v>23</v>
      </c>
      <c r="C169" s="149">
        <v>13</v>
      </c>
      <c r="D169" s="149">
        <v>2</v>
      </c>
      <c r="E169" s="217">
        <v>10</v>
      </c>
      <c r="F169" s="220">
        <v>4</v>
      </c>
      <c r="G169" s="144">
        <f t="shared" si="63"/>
        <v>0.30769230769230771</v>
      </c>
      <c r="H169" s="220">
        <v>2</v>
      </c>
      <c r="I169" s="144">
        <f t="shared" si="64"/>
        <v>0.5</v>
      </c>
      <c r="J169" s="24">
        <f t="shared" si="65"/>
        <v>9</v>
      </c>
      <c r="K169" s="145">
        <f t="shared" si="66"/>
        <v>0.69230769230769229</v>
      </c>
      <c r="L169" s="149"/>
      <c r="M169" s="149"/>
      <c r="N169" s="149"/>
      <c r="O169" s="149"/>
      <c r="P169" s="149"/>
      <c r="Q169" s="149">
        <v>5</v>
      </c>
      <c r="R169" s="149"/>
      <c r="S169" s="149"/>
      <c r="T169" s="149">
        <v>4</v>
      </c>
      <c r="U169" s="142">
        <f t="shared" si="60"/>
        <v>13</v>
      </c>
      <c r="V169" s="146">
        <f t="shared" si="61"/>
        <v>1</v>
      </c>
      <c r="W169" s="150"/>
      <c r="X169" s="132"/>
    </row>
    <row r="170" spans="1:24" ht="31.5" x14ac:dyDescent="0.2">
      <c r="A170" s="115"/>
      <c r="B170" s="152"/>
      <c r="C170" s="153"/>
      <c r="D170" s="154" t="s">
        <v>221</v>
      </c>
      <c r="E170" s="155"/>
      <c r="F170" s="154"/>
      <c r="G170" s="154"/>
      <c r="H170" s="154"/>
      <c r="I170" s="154"/>
      <c r="J170" s="154"/>
      <c r="K170" s="154"/>
      <c r="L170" s="154"/>
      <c r="M170" s="154"/>
      <c r="N170" s="154"/>
      <c r="O170" s="154"/>
      <c r="P170" s="154"/>
      <c r="Q170" s="154"/>
      <c r="R170" s="154"/>
      <c r="S170" s="154"/>
      <c r="T170" s="154"/>
      <c r="U170" s="154"/>
      <c r="V170" s="156"/>
      <c r="W170" s="152"/>
      <c r="X170" s="9"/>
    </row>
    <row r="171" spans="1:24" ht="12.75" customHeight="1" x14ac:dyDescent="0.2">
      <c r="A171" s="236" t="s">
        <v>3</v>
      </c>
      <c r="B171" s="237" t="s">
        <v>4</v>
      </c>
      <c r="C171" s="238" t="s">
        <v>5</v>
      </c>
      <c r="D171" s="239"/>
      <c r="E171" s="240"/>
      <c r="F171" s="241" t="s">
        <v>6</v>
      </c>
      <c r="G171" s="242"/>
      <c r="H171" s="242"/>
      <c r="I171" s="243"/>
      <c r="J171" s="244" t="s">
        <v>7</v>
      </c>
      <c r="K171" s="244"/>
      <c r="L171" s="244"/>
      <c r="M171" s="244"/>
      <c r="N171" s="244"/>
      <c r="O171" s="244"/>
      <c r="P171" s="244"/>
      <c r="Q171" s="244"/>
      <c r="R171" s="244"/>
      <c r="S171" s="244"/>
      <c r="T171" s="244"/>
      <c r="U171" s="245" t="s">
        <v>8</v>
      </c>
      <c r="V171" s="246" t="s">
        <v>9</v>
      </c>
      <c r="W171" s="247" t="s">
        <v>10</v>
      </c>
      <c r="X171" s="247" t="s">
        <v>11</v>
      </c>
    </row>
    <row r="172" spans="1:24" ht="45" x14ac:dyDescent="0.2">
      <c r="A172" s="236"/>
      <c r="B172" s="237"/>
      <c r="C172" s="249" t="s">
        <v>12</v>
      </c>
      <c r="D172" s="249"/>
      <c r="E172" s="11" t="s">
        <v>13</v>
      </c>
      <c r="F172" s="250" t="s">
        <v>14</v>
      </c>
      <c r="G172" s="251"/>
      <c r="H172" s="251"/>
      <c r="I172" s="252"/>
      <c r="J172" s="244"/>
      <c r="K172" s="244"/>
      <c r="L172" s="244"/>
      <c r="M172" s="244"/>
      <c r="N172" s="244"/>
      <c r="O172" s="244"/>
      <c r="P172" s="244"/>
      <c r="Q172" s="244"/>
      <c r="R172" s="244"/>
      <c r="S172" s="244"/>
      <c r="T172" s="244"/>
      <c r="U172" s="245"/>
      <c r="V172" s="246"/>
      <c r="W172" s="247"/>
      <c r="X172" s="247"/>
    </row>
    <row r="173" spans="1:24" ht="33.75" customHeight="1" x14ac:dyDescent="0.2">
      <c r="A173" s="236"/>
      <c r="B173" s="237"/>
      <c r="C173" s="249" t="s">
        <v>14</v>
      </c>
      <c r="D173" s="12" t="s">
        <v>15</v>
      </c>
      <c r="E173" s="256" t="s">
        <v>14</v>
      </c>
      <c r="F173" s="253"/>
      <c r="G173" s="254"/>
      <c r="H173" s="254"/>
      <c r="I173" s="255"/>
      <c r="J173" s="248" t="s">
        <v>14</v>
      </c>
      <c r="K173" s="248"/>
      <c r="L173" s="273" t="s">
        <v>16</v>
      </c>
      <c r="M173" s="273"/>
      <c r="N173" s="273"/>
      <c r="O173" s="273"/>
      <c r="P173" s="274"/>
      <c r="Q173" s="262" t="s">
        <v>17</v>
      </c>
      <c r="R173" s="263"/>
      <c r="S173" s="264"/>
      <c r="T173" s="265" t="s">
        <v>18</v>
      </c>
      <c r="U173" s="245"/>
      <c r="V173" s="270" t="s">
        <v>184</v>
      </c>
      <c r="W173" s="247"/>
      <c r="X173" s="247"/>
    </row>
    <row r="174" spans="1:24" ht="23.25" customHeight="1" x14ac:dyDescent="0.2">
      <c r="A174" s="236"/>
      <c r="B174" s="237"/>
      <c r="C174" s="249"/>
      <c r="D174" s="275" t="s">
        <v>20</v>
      </c>
      <c r="E174" s="256"/>
      <c r="F174" s="248" t="s">
        <v>21</v>
      </c>
      <c r="G174" s="259" t="s">
        <v>9</v>
      </c>
      <c r="H174" s="261" t="s">
        <v>22</v>
      </c>
      <c r="I174" s="261"/>
      <c r="J174" s="248" t="s">
        <v>21</v>
      </c>
      <c r="K174" s="259" t="s">
        <v>9</v>
      </c>
      <c r="L174" s="268" t="s">
        <v>23</v>
      </c>
      <c r="M174" s="268" t="s">
        <v>24</v>
      </c>
      <c r="N174" s="268" t="s">
        <v>25</v>
      </c>
      <c r="O174" s="268" t="s">
        <v>26</v>
      </c>
      <c r="P174" s="269" t="s">
        <v>27</v>
      </c>
      <c r="Q174" s="268" t="s">
        <v>28</v>
      </c>
      <c r="R174" s="265" t="s">
        <v>29</v>
      </c>
      <c r="S174" s="265" t="s">
        <v>30</v>
      </c>
      <c r="T174" s="266"/>
      <c r="U174" s="245"/>
      <c r="V174" s="271"/>
      <c r="W174" s="247"/>
      <c r="X174" s="247"/>
    </row>
    <row r="175" spans="1:24" x14ac:dyDescent="0.2">
      <c r="A175" s="236"/>
      <c r="B175" s="237"/>
      <c r="C175" s="249"/>
      <c r="D175" s="275"/>
      <c r="E175" s="256"/>
      <c r="F175" s="248"/>
      <c r="G175" s="260"/>
      <c r="H175" s="257" t="s">
        <v>31</v>
      </c>
      <c r="I175" s="258"/>
      <c r="J175" s="248"/>
      <c r="K175" s="260"/>
      <c r="L175" s="268"/>
      <c r="M175" s="268"/>
      <c r="N175" s="268"/>
      <c r="O175" s="268"/>
      <c r="P175" s="269"/>
      <c r="Q175" s="268"/>
      <c r="R175" s="266"/>
      <c r="S175" s="266"/>
      <c r="T175" s="266"/>
      <c r="U175" s="245"/>
      <c r="V175" s="271"/>
      <c r="W175" s="247"/>
      <c r="X175" s="247"/>
    </row>
    <row r="176" spans="1:24" x14ac:dyDescent="0.2">
      <c r="A176" s="236"/>
      <c r="B176" s="237"/>
      <c r="C176" s="249"/>
      <c r="D176" s="275"/>
      <c r="E176" s="256"/>
      <c r="F176" s="248"/>
      <c r="G176" s="13" t="s">
        <v>32</v>
      </c>
      <c r="H176" s="15" t="s">
        <v>33</v>
      </c>
      <c r="I176" s="15" t="s">
        <v>32</v>
      </c>
      <c r="J176" s="248"/>
      <c r="K176" s="16" t="s">
        <v>34</v>
      </c>
      <c r="L176" s="268"/>
      <c r="M176" s="268"/>
      <c r="N176" s="268"/>
      <c r="O176" s="268"/>
      <c r="P176" s="269"/>
      <c r="Q176" s="268"/>
      <c r="R176" s="267"/>
      <c r="S176" s="267"/>
      <c r="T176" s="267"/>
      <c r="U176" s="245"/>
      <c r="V176" s="272"/>
      <c r="W176" s="247"/>
      <c r="X176" s="247"/>
    </row>
    <row r="177" spans="1:24" x14ac:dyDescent="0.2">
      <c r="A177" s="17" t="s">
        <v>35</v>
      </c>
      <c r="B177" s="18">
        <v>1</v>
      </c>
      <c r="C177" s="18">
        <v>2</v>
      </c>
      <c r="D177" s="19">
        <v>3</v>
      </c>
      <c r="E177" s="20">
        <v>4</v>
      </c>
      <c r="F177" s="18">
        <v>5</v>
      </c>
      <c r="G177" s="19">
        <v>6</v>
      </c>
      <c r="H177" s="208">
        <v>7</v>
      </c>
      <c r="I177" s="18">
        <v>8</v>
      </c>
      <c r="J177" s="19">
        <v>9</v>
      </c>
      <c r="K177" s="22">
        <v>10</v>
      </c>
      <c r="L177" s="18">
        <v>11</v>
      </c>
      <c r="M177" s="19">
        <v>12</v>
      </c>
      <c r="N177" s="22">
        <v>13</v>
      </c>
      <c r="O177" s="18">
        <v>14</v>
      </c>
      <c r="P177" s="19">
        <v>15</v>
      </c>
      <c r="Q177" s="22">
        <v>16</v>
      </c>
      <c r="R177" s="18">
        <v>17</v>
      </c>
      <c r="S177" s="19">
        <v>18</v>
      </c>
      <c r="T177" s="22">
        <v>19</v>
      </c>
      <c r="U177" s="18">
        <v>20</v>
      </c>
      <c r="V177" s="19">
        <v>21</v>
      </c>
      <c r="W177" s="22">
        <v>22</v>
      </c>
      <c r="X177" s="18">
        <v>23</v>
      </c>
    </row>
    <row r="178" spans="1:24" ht="40.5" x14ac:dyDescent="0.2">
      <c r="A178" s="157" t="s">
        <v>200</v>
      </c>
      <c r="B178" s="158">
        <f>B179+B180</f>
        <v>243</v>
      </c>
      <c r="C178" s="158">
        <f>C179+C180</f>
        <v>164</v>
      </c>
      <c r="D178" s="158">
        <f>D179+D180</f>
        <v>9</v>
      </c>
      <c r="E178" s="159">
        <f>E179+E180</f>
        <v>79</v>
      </c>
      <c r="F178" s="158">
        <f>F179+F180</f>
        <v>120</v>
      </c>
      <c r="G178" s="160">
        <f>F178/C178</f>
        <v>0.73170731707317072</v>
      </c>
      <c r="H178" s="158">
        <f>H179+H180</f>
        <v>120</v>
      </c>
      <c r="I178" s="160">
        <f>H178/F178</f>
        <v>1</v>
      </c>
      <c r="J178" s="24">
        <f>L178+M178+N178+O178+P178+R178+T178+S178+Q178</f>
        <v>44</v>
      </c>
      <c r="K178" s="160">
        <f>J178/C178</f>
        <v>0.26829268292682928</v>
      </c>
      <c r="L178" s="158">
        <f t="shared" ref="L178:T178" si="67">L179+L180</f>
        <v>6</v>
      </c>
      <c r="M178" s="158">
        <f t="shared" si="67"/>
        <v>0</v>
      </c>
      <c r="N178" s="158">
        <f t="shared" si="67"/>
        <v>2</v>
      </c>
      <c r="O178" s="158">
        <f t="shared" si="67"/>
        <v>1</v>
      </c>
      <c r="P178" s="158">
        <f t="shared" si="67"/>
        <v>0</v>
      </c>
      <c r="Q178" s="158">
        <f t="shared" si="67"/>
        <v>17</v>
      </c>
      <c r="R178" s="158">
        <f t="shared" si="67"/>
        <v>0</v>
      </c>
      <c r="S178" s="158">
        <f t="shared" si="67"/>
        <v>0</v>
      </c>
      <c r="T178" s="158">
        <f t="shared" si="67"/>
        <v>18</v>
      </c>
      <c r="U178" s="158">
        <f>U179+U180</f>
        <v>164</v>
      </c>
      <c r="V178" s="160">
        <f>U178/C178</f>
        <v>1</v>
      </c>
      <c r="W178" s="158">
        <f>W179+W180</f>
        <v>0</v>
      </c>
      <c r="X178" s="28">
        <f>W178/C178</f>
        <v>0</v>
      </c>
    </row>
    <row r="179" spans="1:24" ht="13.5" x14ac:dyDescent="0.2">
      <c r="A179" s="161" t="s">
        <v>201</v>
      </c>
      <c r="B179" s="162">
        <f>B188</f>
        <v>69</v>
      </c>
      <c r="C179" s="162">
        <f t="shared" ref="C179:W179" si="68">C188</f>
        <v>69</v>
      </c>
      <c r="D179" s="162">
        <f t="shared" si="68"/>
        <v>0</v>
      </c>
      <c r="E179" s="163">
        <f t="shared" si="68"/>
        <v>0</v>
      </c>
      <c r="F179" s="162">
        <f t="shared" si="68"/>
        <v>53</v>
      </c>
      <c r="G179" s="160">
        <f t="shared" ref="G179:G192" si="69">F179/C179</f>
        <v>0.76811594202898548</v>
      </c>
      <c r="H179" s="162">
        <f t="shared" si="68"/>
        <v>53</v>
      </c>
      <c r="I179" s="160">
        <f t="shared" ref="I179:I192" si="70">H179/F179</f>
        <v>1</v>
      </c>
      <c r="J179" s="24">
        <f t="shared" ref="J179:J186" si="71">L179+M179+N179+O179+P179+R179+T179+S179+Q179</f>
        <v>16</v>
      </c>
      <c r="K179" s="160">
        <f t="shared" ref="K179:K192" si="72">J179/C179</f>
        <v>0.2318840579710145</v>
      </c>
      <c r="L179" s="162">
        <f t="shared" si="68"/>
        <v>0</v>
      </c>
      <c r="M179" s="162">
        <f t="shared" si="68"/>
        <v>0</v>
      </c>
      <c r="N179" s="162">
        <f t="shared" si="68"/>
        <v>0</v>
      </c>
      <c r="O179" s="162">
        <f t="shared" si="68"/>
        <v>0</v>
      </c>
      <c r="P179" s="162">
        <f t="shared" si="68"/>
        <v>0</v>
      </c>
      <c r="Q179" s="162">
        <f t="shared" si="68"/>
        <v>3</v>
      </c>
      <c r="R179" s="162">
        <f t="shared" si="68"/>
        <v>0</v>
      </c>
      <c r="S179" s="162">
        <f t="shared" si="68"/>
        <v>0</v>
      </c>
      <c r="T179" s="162">
        <f t="shared" si="68"/>
        <v>13</v>
      </c>
      <c r="U179" s="158">
        <f>U188</f>
        <v>69</v>
      </c>
      <c r="V179" s="160">
        <f>U179/C179</f>
        <v>1</v>
      </c>
      <c r="W179" s="162">
        <f t="shared" si="68"/>
        <v>0</v>
      </c>
      <c r="X179" s="28">
        <f>W179/C179</f>
        <v>0</v>
      </c>
    </row>
    <row r="180" spans="1:24" ht="13.5" x14ac:dyDescent="0.2">
      <c r="A180" s="141" t="s">
        <v>202</v>
      </c>
      <c r="B180" s="164">
        <f>B181+B182+B183+B184+B185+B186+B187</f>
        <v>174</v>
      </c>
      <c r="C180" s="164">
        <f>C181+C182+C183+C184+C185+C186+C187</f>
        <v>95</v>
      </c>
      <c r="D180" s="164">
        <f>D181+D182+D183+D184+D185+D186+D187</f>
        <v>9</v>
      </c>
      <c r="E180" s="164">
        <f>E181+E182+E183+E184+E185+E186+E187</f>
        <v>79</v>
      </c>
      <c r="F180" s="164">
        <f>F181+F182+F183+F184+F185+F186+F187</f>
        <v>67</v>
      </c>
      <c r="G180" s="160">
        <f t="shared" si="69"/>
        <v>0.70526315789473681</v>
      </c>
      <c r="H180" s="164">
        <f>H181+H182+H183+H184+H185+H186+H187</f>
        <v>67</v>
      </c>
      <c r="I180" s="160">
        <f t="shared" si="70"/>
        <v>1</v>
      </c>
      <c r="J180" s="24">
        <f t="shared" si="71"/>
        <v>28</v>
      </c>
      <c r="K180" s="160">
        <f t="shared" si="72"/>
        <v>0.29473684210526313</v>
      </c>
      <c r="L180" s="164">
        <f>L181+L182+L183+L184+L185+L186+L187</f>
        <v>6</v>
      </c>
      <c r="M180" s="164">
        <f t="shared" ref="M180:T180" si="73">M181+M182+M183+M184+M185+M186+M187</f>
        <v>0</v>
      </c>
      <c r="N180" s="164">
        <f t="shared" si="73"/>
        <v>2</v>
      </c>
      <c r="O180" s="164">
        <f t="shared" si="73"/>
        <v>1</v>
      </c>
      <c r="P180" s="164">
        <f t="shared" si="73"/>
        <v>0</v>
      </c>
      <c r="Q180" s="164">
        <f t="shared" si="73"/>
        <v>14</v>
      </c>
      <c r="R180" s="164">
        <f t="shared" si="73"/>
        <v>0</v>
      </c>
      <c r="S180" s="164">
        <f t="shared" si="73"/>
        <v>0</v>
      </c>
      <c r="T180" s="164">
        <f t="shared" si="73"/>
        <v>5</v>
      </c>
      <c r="U180" s="164">
        <f>U181+U182+U183+U184+U185+U186+U187</f>
        <v>95</v>
      </c>
      <c r="V180" s="160">
        <f>U180/C180</f>
        <v>1</v>
      </c>
      <c r="W180" s="164">
        <f>W181+W182+W183+W184+W185+W186+W187</f>
        <v>0</v>
      </c>
      <c r="X180" s="28">
        <f>W180/B180</f>
        <v>0</v>
      </c>
    </row>
    <row r="181" spans="1:24" ht="27" customHeight="1" x14ac:dyDescent="0.2">
      <c r="A181" s="178" t="s">
        <v>204</v>
      </c>
      <c r="B181" s="222">
        <f t="shared" ref="B181:B186" si="74">C181+E181</f>
        <v>16</v>
      </c>
      <c r="C181" s="223"/>
      <c r="D181" s="198"/>
      <c r="E181" s="224">
        <v>16</v>
      </c>
      <c r="F181" s="225"/>
      <c r="G181" s="160">
        <v>0</v>
      </c>
      <c r="H181" s="225"/>
      <c r="I181" s="160">
        <v>0</v>
      </c>
      <c r="J181" s="24">
        <f t="shared" si="71"/>
        <v>0</v>
      </c>
      <c r="K181" s="160">
        <v>0</v>
      </c>
      <c r="L181" s="225"/>
      <c r="M181" s="225"/>
      <c r="N181" s="225"/>
      <c r="O181" s="225"/>
      <c r="P181" s="225"/>
      <c r="Q181" s="225"/>
      <c r="R181" s="225"/>
      <c r="S181" s="225"/>
      <c r="T181" s="225"/>
      <c r="U181" s="225">
        <f t="shared" ref="U181:U192" si="75">F181+J181</f>
        <v>0</v>
      </c>
      <c r="V181" s="160">
        <v>0</v>
      </c>
      <c r="W181" s="225"/>
      <c r="X181" s="28"/>
    </row>
    <row r="182" spans="1:24" ht="25.5" x14ac:dyDescent="0.2">
      <c r="A182" s="178" t="s">
        <v>205</v>
      </c>
      <c r="B182" s="222">
        <f t="shared" si="74"/>
        <v>16</v>
      </c>
      <c r="C182" s="223">
        <v>15</v>
      </c>
      <c r="D182" s="198">
        <v>2</v>
      </c>
      <c r="E182" s="224">
        <v>1</v>
      </c>
      <c r="F182" s="225">
        <v>14</v>
      </c>
      <c r="G182" s="160">
        <f t="shared" si="69"/>
        <v>0.93333333333333335</v>
      </c>
      <c r="H182" s="225">
        <v>14</v>
      </c>
      <c r="I182" s="160">
        <f t="shared" si="70"/>
        <v>1</v>
      </c>
      <c r="J182" s="24">
        <f t="shared" si="71"/>
        <v>1</v>
      </c>
      <c r="K182" s="160">
        <f t="shared" si="72"/>
        <v>6.6666666666666666E-2</v>
      </c>
      <c r="L182" s="225"/>
      <c r="M182" s="225"/>
      <c r="N182" s="225"/>
      <c r="O182" s="225">
        <v>1</v>
      </c>
      <c r="P182" s="225"/>
      <c r="Q182" s="225"/>
      <c r="R182" s="225"/>
      <c r="S182" s="225"/>
      <c r="T182" s="225"/>
      <c r="U182" s="225">
        <f t="shared" si="75"/>
        <v>15</v>
      </c>
      <c r="V182" s="160">
        <f>U182/C182</f>
        <v>1</v>
      </c>
      <c r="W182" s="225"/>
      <c r="X182" s="28"/>
    </row>
    <row r="183" spans="1:24" ht="76.5" x14ac:dyDescent="0.2">
      <c r="A183" s="178" t="s">
        <v>206</v>
      </c>
      <c r="B183" s="222">
        <f t="shared" si="74"/>
        <v>41</v>
      </c>
      <c r="C183" s="223">
        <v>21</v>
      </c>
      <c r="D183" s="198">
        <v>2</v>
      </c>
      <c r="E183" s="224">
        <v>20</v>
      </c>
      <c r="F183" s="225">
        <v>9</v>
      </c>
      <c r="G183" s="160">
        <f t="shared" si="69"/>
        <v>0.42857142857142855</v>
      </c>
      <c r="H183" s="225">
        <v>9</v>
      </c>
      <c r="I183" s="160">
        <f t="shared" si="70"/>
        <v>1</v>
      </c>
      <c r="J183" s="24">
        <f t="shared" si="71"/>
        <v>12</v>
      </c>
      <c r="K183" s="160">
        <f t="shared" si="72"/>
        <v>0.5714285714285714</v>
      </c>
      <c r="L183" s="225">
        <v>2</v>
      </c>
      <c r="M183" s="225"/>
      <c r="N183" s="225"/>
      <c r="O183" s="225"/>
      <c r="P183" s="225"/>
      <c r="Q183" s="225">
        <v>9</v>
      </c>
      <c r="R183" s="225"/>
      <c r="S183" s="225"/>
      <c r="T183" s="225">
        <v>1</v>
      </c>
      <c r="U183" s="225">
        <f t="shared" si="75"/>
        <v>21</v>
      </c>
      <c r="V183" s="160">
        <f>U183/C183</f>
        <v>1</v>
      </c>
      <c r="W183" s="225"/>
      <c r="X183" s="28"/>
    </row>
    <row r="184" spans="1:24" ht="76.5" x14ac:dyDescent="0.2">
      <c r="A184" s="178" t="s">
        <v>207</v>
      </c>
      <c r="B184" s="222">
        <f t="shared" si="74"/>
        <v>19</v>
      </c>
      <c r="C184" s="223">
        <v>18</v>
      </c>
      <c r="D184" s="198"/>
      <c r="E184" s="224">
        <v>1</v>
      </c>
      <c r="F184" s="225">
        <v>12</v>
      </c>
      <c r="G184" s="160">
        <f t="shared" si="69"/>
        <v>0.66666666666666663</v>
      </c>
      <c r="H184" s="225">
        <v>12</v>
      </c>
      <c r="I184" s="160">
        <f t="shared" si="70"/>
        <v>1</v>
      </c>
      <c r="J184" s="24">
        <f t="shared" si="71"/>
        <v>6</v>
      </c>
      <c r="K184" s="160">
        <f t="shared" si="72"/>
        <v>0.33333333333333331</v>
      </c>
      <c r="L184" s="225">
        <v>2</v>
      </c>
      <c r="M184" s="225"/>
      <c r="N184" s="225"/>
      <c r="O184" s="225"/>
      <c r="P184" s="225"/>
      <c r="Q184" s="225">
        <v>1</v>
      </c>
      <c r="R184" s="225"/>
      <c r="S184" s="225"/>
      <c r="T184" s="225">
        <v>3</v>
      </c>
      <c r="U184" s="225">
        <f t="shared" si="75"/>
        <v>18</v>
      </c>
      <c r="V184" s="160">
        <f>U184/C184</f>
        <v>1</v>
      </c>
      <c r="W184" s="225"/>
      <c r="X184" s="28"/>
    </row>
    <row r="185" spans="1:24" ht="38.25" x14ac:dyDescent="0.2">
      <c r="A185" s="178" t="s">
        <v>208</v>
      </c>
      <c r="B185" s="226">
        <f t="shared" si="74"/>
        <v>19</v>
      </c>
      <c r="C185" s="223">
        <v>19</v>
      </c>
      <c r="D185" s="198">
        <v>2</v>
      </c>
      <c r="E185" s="224"/>
      <c r="F185" s="225">
        <v>18</v>
      </c>
      <c r="G185" s="160">
        <f t="shared" si="69"/>
        <v>0.94736842105263153</v>
      </c>
      <c r="H185" s="225">
        <v>18</v>
      </c>
      <c r="I185" s="160">
        <f t="shared" si="70"/>
        <v>1</v>
      </c>
      <c r="J185" s="24">
        <f t="shared" si="71"/>
        <v>1</v>
      </c>
      <c r="K185" s="160">
        <f t="shared" si="72"/>
        <v>5.2631578947368418E-2</v>
      </c>
      <c r="L185" s="225"/>
      <c r="M185" s="225"/>
      <c r="N185" s="225">
        <v>1</v>
      </c>
      <c r="O185" s="225"/>
      <c r="P185" s="225"/>
      <c r="Q185" s="225"/>
      <c r="R185" s="202"/>
      <c r="S185" s="202"/>
      <c r="T185" s="225"/>
      <c r="U185" s="39">
        <f t="shared" si="75"/>
        <v>19</v>
      </c>
      <c r="V185" s="160">
        <f>U185/C185</f>
        <v>1</v>
      </c>
      <c r="W185" s="225"/>
      <c r="X185" s="132"/>
    </row>
    <row r="186" spans="1:24" ht="38.25" x14ac:dyDescent="0.2">
      <c r="A186" s="178" t="s">
        <v>209</v>
      </c>
      <c r="B186" s="222">
        <f t="shared" si="74"/>
        <v>24</v>
      </c>
      <c r="C186" s="223">
        <v>22</v>
      </c>
      <c r="D186" s="198">
        <v>3</v>
      </c>
      <c r="E186" s="224">
        <v>2</v>
      </c>
      <c r="F186" s="227">
        <v>14</v>
      </c>
      <c r="G186" s="160">
        <f t="shared" si="69"/>
        <v>0.63636363636363635</v>
      </c>
      <c r="H186" s="227">
        <v>14</v>
      </c>
      <c r="I186" s="160">
        <f t="shared" si="70"/>
        <v>1</v>
      </c>
      <c r="J186" s="24">
        <f t="shared" si="71"/>
        <v>8</v>
      </c>
      <c r="K186" s="160">
        <f t="shared" si="72"/>
        <v>0.36363636363636365</v>
      </c>
      <c r="L186" s="228">
        <v>2</v>
      </c>
      <c r="M186" s="228"/>
      <c r="N186" s="228">
        <v>1</v>
      </c>
      <c r="O186" s="228"/>
      <c r="P186" s="228"/>
      <c r="Q186" s="228">
        <v>4</v>
      </c>
      <c r="R186" s="228"/>
      <c r="S186" s="228"/>
      <c r="T186" s="228">
        <v>1</v>
      </c>
      <c r="U186" s="225">
        <f t="shared" si="75"/>
        <v>22</v>
      </c>
      <c r="V186" s="160">
        <f>U186/C186</f>
        <v>1</v>
      </c>
      <c r="W186" s="229"/>
      <c r="X186" s="28"/>
    </row>
    <row r="187" spans="1:24" x14ac:dyDescent="0.2">
      <c r="A187" s="230" t="s">
        <v>203</v>
      </c>
      <c r="B187" s="223">
        <f>C187+E187</f>
        <v>39</v>
      </c>
      <c r="C187" s="223"/>
      <c r="D187" s="231"/>
      <c r="E187" s="224">
        <v>39</v>
      </c>
      <c r="F187" s="200"/>
      <c r="G187" s="160">
        <v>0</v>
      </c>
      <c r="H187" s="200"/>
      <c r="I187" s="160">
        <v>0</v>
      </c>
      <c r="J187" s="24">
        <f>L187+M187+N187+O187+P187+R187+T187+S187</f>
        <v>0</v>
      </c>
      <c r="K187" s="160">
        <v>0</v>
      </c>
      <c r="L187" s="198"/>
      <c r="M187" s="198"/>
      <c r="N187" s="198"/>
      <c r="O187" s="198"/>
      <c r="P187" s="198"/>
      <c r="Q187" s="198"/>
      <c r="R187" s="198"/>
      <c r="S187" s="198"/>
      <c r="T187" s="198"/>
      <c r="U187" s="202">
        <f t="shared" si="75"/>
        <v>0</v>
      </c>
      <c r="V187" s="160">
        <v>0</v>
      </c>
      <c r="W187" s="195"/>
      <c r="X187" s="232"/>
    </row>
    <row r="188" spans="1:24" x14ac:dyDescent="0.2">
      <c r="A188" s="192" t="s">
        <v>210</v>
      </c>
      <c r="B188" s="193">
        <f>SUM(B189:B192)</f>
        <v>69</v>
      </c>
      <c r="C188" s="193">
        <f>SUM(C189:C192)</f>
        <v>69</v>
      </c>
      <c r="D188" s="193">
        <f t="shared" ref="D188:W188" si="76">SUM(D189:D192)</f>
        <v>0</v>
      </c>
      <c r="E188" s="194">
        <f t="shared" si="76"/>
        <v>0</v>
      </c>
      <c r="F188" s="193">
        <f t="shared" si="76"/>
        <v>53</v>
      </c>
      <c r="G188" s="160">
        <f t="shared" si="69"/>
        <v>0.76811594202898548</v>
      </c>
      <c r="H188" s="193">
        <f t="shared" si="76"/>
        <v>53</v>
      </c>
      <c r="I188" s="160">
        <f t="shared" si="70"/>
        <v>1</v>
      </c>
      <c r="J188" s="24">
        <f>L188+M188+N188+O188+P188+R188+T188+S188+Q188</f>
        <v>16</v>
      </c>
      <c r="K188" s="160">
        <f t="shared" si="72"/>
        <v>0.2318840579710145</v>
      </c>
      <c r="L188" s="193">
        <f t="shared" si="76"/>
        <v>0</v>
      </c>
      <c r="M188" s="193">
        <f t="shared" si="76"/>
        <v>0</v>
      </c>
      <c r="N188" s="193">
        <f t="shared" si="76"/>
        <v>0</v>
      </c>
      <c r="O188" s="193">
        <f t="shared" si="76"/>
        <v>0</v>
      </c>
      <c r="P188" s="193">
        <f t="shared" si="76"/>
        <v>0</v>
      </c>
      <c r="Q188" s="193">
        <f t="shared" si="76"/>
        <v>3</v>
      </c>
      <c r="R188" s="193">
        <f t="shared" si="76"/>
        <v>0</v>
      </c>
      <c r="S188" s="193">
        <f t="shared" si="76"/>
        <v>0</v>
      </c>
      <c r="T188" s="193">
        <f t="shared" si="76"/>
        <v>13</v>
      </c>
      <c r="U188" s="195">
        <f t="shared" si="75"/>
        <v>69</v>
      </c>
      <c r="V188" s="160">
        <f>U188/C188</f>
        <v>1</v>
      </c>
      <c r="W188" s="193">
        <f t="shared" si="76"/>
        <v>0</v>
      </c>
      <c r="X188" s="28">
        <f>W188/C188</f>
        <v>0</v>
      </c>
    </row>
    <row r="189" spans="1:24" x14ac:dyDescent="0.2">
      <c r="A189" s="196" t="s">
        <v>211</v>
      </c>
      <c r="B189" s="197">
        <f>C189+E189</f>
        <v>15</v>
      </c>
      <c r="C189" s="197">
        <v>15</v>
      </c>
      <c r="D189" s="198"/>
      <c r="E189" s="199"/>
      <c r="F189" s="200">
        <v>14</v>
      </c>
      <c r="G189" s="160">
        <f t="shared" si="69"/>
        <v>0.93333333333333335</v>
      </c>
      <c r="H189" s="200">
        <v>14</v>
      </c>
      <c r="I189" s="160">
        <f t="shared" si="70"/>
        <v>1</v>
      </c>
      <c r="J189" s="24">
        <f>L189+M189+N189+O189+P189+R189+T189+S189+Q189</f>
        <v>1</v>
      </c>
      <c r="K189" s="160">
        <f t="shared" si="72"/>
        <v>6.6666666666666666E-2</v>
      </c>
      <c r="L189" s="198"/>
      <c r="M189" s="198"/>
      <c r="N189" s="198"/>
      <c r="O189" s="198"/>
      <c r="P189" s="198"/>
      <c r="Q189" s="198"/>
      <c r="R189" s="198"/>
      <c r="S189" s="198"/>
      <c r="T189" s="198">
        <v>1</v>
      </c>
      <c r="U189" s="202">
        <f t="shared" si="75"/>
        <v>15</v>
      </c>
      <c r="V189" s="160">
        <f>U189/C189</f>
        <v>1</v>
      </c>
      <c r="W189" s="203"/>
      <c r="X189" s="204"/>
    </row>
    <row r="190" spans="1:24" ht="38.25" x14ac:dyDescent="0.2">
      <c r="A190" s="196" t="s">
        <v>212</v>
      </c>
      <c r="B190" s="197">
        <f>C190+E190</f>
        <v>19</v>
      </c>
      <c r="C190" s="197">
        <v>19</v>
      </c>
      <c r="D190" s="198"/>
      <c r="E190" s="199"/>
      <c r="F190" s="200">
        <v>11</v>
      </c>
      <c r="G190" s="160">
        <f t="shared" si="69"/>
        <v>0.57894736842105265</v>
      </c>
      <c r="H190" s="200">
        <v>11</v>
      </c>
      <c r="I190" s="160">
        <f t="shared" si="70"/>
        <v>1</v>
      </c>
      <c r="J190" s="24">
        <f>L190+M190+N190+O190+P190+R190+T190+S190+Q190</f>
        <v>8</v>
      </c>
      <c r="K190" s="160">
        <f t="shared" si="72"/>
        <v>0.42105263157894735</v>
      </c>
      <c r="L190" s="198"/>
      <c r="M190" s="198"/>
      <c r="N190" s="198"/>
      <c r="O190" s="198"/>
      <c r="P190" s="198"/>
      <c r="Q190" s="198">
        <v>1</v>
      </c>
      <c r="R190" s="198"/>
      <c r="S190" s="198"/>
      <c r="T190" s="198">
        <v>7</v>
      </c>
      <c r="U190" s="202">
        <f t="shared" si="75"/>
        <v>19</v>
      </c>
      <c r="V190" s="160">
        <f>U190/C190</f>
        <v>1</v>
      </c>
      <c r="W190" s="203"/>
      <c r="X190" s="204"/>
    </row>
    <row r="191" spans="1:24" ht="38.25" x14ac:dyDescent="0.2">
      <c r="A191" s="196" t="s">
        <v>213</v>
      </c>
      <c r="B191" s="197">
        <f>C191+E191</f>
        <v>13</v>
      </c>
      <c r="C191" s="197">
        <v>13</v>
      </c>
      <c r="D191" s="198"/>
      <c r="E191" s="199"/>
      <c r="F191" s="200">
        <v>7</v>
      </c>
      <c r="G191" s="160">
        <f t="shared" si="69"/>
        <v>0.53846153846153844</v>
      </c>
      <c r="H191" s="200">
        <v>7</v>
      </c>
      <c r="I191" s="160">
        <f t="shared" si="70"/>
        <v>1</v>
      </c>
      <c r="J191" s="24">
        <f>L191+M191+N191+O191+P191+R191+T191+S191+Q191</f>
        <v>6</v>
      </c>
      <c r="K191" s="160">
        <f t="shared" si="72"/>
        <v>0.46153846153846156</v>
      </c>
      <c r="L191" s="198"/>
      <c r="M191" s="198"/>
      <c r="N191" s="198"/>
      <c r="O191" s="198"/>
      <c r="P191" s="198"/>
      <c r="Q191" s="198">
        <v>2</v>
      </c>
      <c r="R191" s="198"/>
      <c r="S191" s="198"/>
      <c r="T191" s="198">
        <v>4</v>
      </c>
      <c r="U191" s="202">
        <f t="shared" si="75"/>
        <v>13</v>
      </c>
      <c r="V191" s="160">
        <f>U191/C191</f>
        <v>1</v>
      </c>
      <c r="W191" s="203"/>
      <c r="X191" s="204"/>
    </row>
    <row r="192" spans="1:24" ht="63.75" x14ac:dyDescent="0.2">
      <c r="A192" s="196" t="s">
        <v>214</v>
      </c>
      <c r="B192" s="197">
        <f>C192+E192</f>
        <v>22</v>
      </c>
      <c r="C192" s="197">
        <v>22</v>
      </c>
      <c r="D192" s="198"/>
      <c r="E192" s="199"/>
      <c r="F192" s="200">
        <v>21</v>
      </c>
      <c r="G192" s="160">
        <f t="shared" si="69"/>
        <v>0.95454545454545459</v>
      </c>
      <c r="H192" s="200">
        <v>21</v>
      </c>
      <c r="I192" s="160">
        <f t="shared" si="70"/>
        <v>1</v>
      </c>
      <c r="J192" s="24">
        <f>L192+M192+N192+O192+P192+R192+T192+S192+Q192</f>
        <v>1</v>
      </c>
      <c r="K192" s="160">
        <f t="shared" si="72"/>
        <v>4.5454545454545456E-2</v>
      </c>
      <c r="L192" s="198"/>
      <c r="M192" s="198"/>
      <c r="N192" s="198"/>
      <c r="O192" s="198"/>
      <c r="P192" s="198"/>
      <c r="Q192" s="198"/>
      <c r="R192" s="198"/>
      <c r="S192" s="198"/>
      <c r="T192" s="198">
        <v>1</v>
      </c>
      <c r="U192" s="202">
        <f t="shared" si="75"/>
        <v>22</v>
      </c>
      <c r="V192" s="160">
        <f>U192/C192</f>
        <v>1</v>
      </c>
      <c r="W192" s="202"/>
      <c r="X192" s="132"/>
    </row>
    <row r="193" spans="1:24" x14ac:dyDescent="0.2">
      <c r="A193" s="205"/>
      <c r="B193" s="206"/>
      <c r="C193" s="206"/>
      <c r="D193" s="206"/>
      <c r="E193" s="206"/>
      <c r="F193" s="206"/>
      <c r="G193" s="206"/>
      <c r="H193" s="206"/>
      <c r="I193" s="206"/>
      <c r="J193" s="206"/>
      <c r="K193" s="206"/>
      <c r="L193" s="206"/>
      <c r="M193" s="206"/>
      <c r="N193" s="206"/>
      <c r="O193" s="206"/>
      <c r="P193" s="206"/>
      <c r="Q193" s="206"/>
      <c r="R193" s="206"/>
      <c r="S193" s="206"/>
      <c r="T193" s="206"/>
      <c r="U193" s="206"/>
      <c r="V193" s="206"/>
      <c r="W193" s="206"/>
      <c r="X193" s="206"/>
    </row>
  </sheetData>
  <autoFilter ref="A17:Y192"/>
  <mergeCells count="134">
    <mergeCell ref="H175:I175"/>
    <mergeCell ref="V173:V176"/>
    <mergeCell ref="L174:L176"/>
    <mergeCell ref="O174:O176"/>
    <mergeCell ref="P174:P176"/>
    <mergeCell ref="J171:T172"/>
    <mergeCell ref="Q173:S173"/>
    <mergeCell ref="T173:T176"/>
    <mergeCell ref="Q174:Q176"/>
    <mergeCell ref="R174:R176"/>
    <mergeCell ref="A154:A159"/>
    <mergeCell ref="B154:B159"/>
    <mergeCell ref="W171:W176"/>
    <mergeCell ref="X171:X176"/>
    <mergeCell ref="C172:D172"/>
    <mergeCell ref="F172:I173"/>
    <mergeCell ref="C173:C176"/>
    <mergeCell ref="E173:E176"/>
    <mergeCell ref="D174:D176"/>
    <mergeCell ref="F174:F176"/>
    <mergeCell ref="G174:G175"/>
    <mergeCell ref="H174:I174"/>
    <mergeCell ref="J174:J176"/>
    <mergeCell ref="K174:K175"/>
    <mergeCell ref="M174:M176"/>
    <mergeCell ref="N174:N176"/>
    <mergeCell ref="U171:U176"/>
    <mergeCell ref="V171:V172"/>
    <mergeCell ref="S174:S176"/>
    <mergeCell ref="A171:A176"/>
    <mergeCell ref="B171:B176"/>
    <mergeCell ref="C171:E171"/>
    <mergeCell ref="F171:I171"/>
    <mergeCell ref="J154:T155"/>
    <mergeCell ref="U154:U159"/>
    <mergeCell ref="T156:T159"/>
    <mergeCell ref="O157:O159"/>
    <mergeCell ref="P157:P159"/>
    <mergeCell ref="Q157:Q159"/>
    <mergeCell ref="J157:J159"/>
    <mergeCell ref="K157:K158"/>
    <mergeCell ref="L157:L159"/>
    <mergeCell ref="M157:M159"/>
    <mergeCell ref="N157:N159"/>
    <mergeCell ref="R157:R159"/>
    <mergeCell ref="S157:S159"/>
    <mergeCell ref="J173:K173"/>
    <mergeCell ref="L173:P173"/>
    <mergeCell ref="D157:D159"/>
    <mergeCell ref="F157:F159"/>
    <mergeCell ref="G157:G158"/>
    <mergeCell ref="H157:I157"/>
    <mergeCell ref="H158:I158"/>
    <mergeCell ref="X154:X159"/>
    <mergeCell ref="C155:D155"/>
    <mergeCell ref="F155:I156"/>
    <mergeCell ref="C156:C159"/>
    <mergeCell ref="E156:E159"/>
    <mergeCell ref="J156:K156"/>
    <mergeCell ref="L156:P156"/>
    <mergeCell ref="Q156:S156"/>
    <mergeCell ref="C154:E154"/>
    <mergeCell ref="F154:I154"/>
    <mergeCell ref="V156:V159"/>
    <mergeCell ref="U132:U137"/>
    <mergeCell ref="V132:V133"/>
    <mergeCell ref="V154:V155"/>
    <mergeCell ref="W154:W159"/>
    <mergeCell ref="V134:V137"/>
    <mergeCell ref="D135:D137"/>
    <mergeCell ref="F135:F137"/>
    <mergeCell ref="G135:G136"/>
    <mergeCell ref="H135:I135"/>
    <mergeCell ref="J135:J137"/>
    <mergeCell ref="K135:K136"/>
    <mergeCell ref="L135:L137"/>
    <mergeCell ref="M135:M137"/>
    <mergeCell ref="N135:N137"/>
    <mergeCell ref="C5:D5"/>
    <mergeCell ref="F5:I6"/>
    <mergeCell ref="C6:C9"/>
    <mergeCell ref="E6:E9"/>
    <mergeCell ref="H8:I8"/>
    <mergeCell ref="D7:D9"/>
    <mergeCell ref="J132:T133"/>
    <mergeCell ref="Q134:S134"/>
    <mergeCell ref="T134:T137"/>
    <mergeCell ref="L7:L9"/>
    <mergeCell ref="M7:M9"/>
    <mergeCell ref="N7:N9"/>
    <mergeCell ref="O7:O9"/>
    <mergeCell ref="W132:W137"/>
    <mergeCell ref="X132:X137"/>
    <mergeCell ref="X4:X9"/>
    <mergeCell ref="O135:O137"/>
    <mergeCell ref="P135:P137"/>
    <mergeCell ref="Q135:Q137"/>
    <mergeCell ref="R135:R137"/>
    <mergeCell ref="S135:S137"/>
    <mergeCell ref="P7:P9"/>
    <mergeCell ref="Q7:Q9"/>
    <mergeCell ref="T6:T9"/>
    <mergeCell ref="V6:V9"/>
    <mergeCell ref="J134:K134"/>
    <mergeCell ref="L134:P134"/>
    <mergeCell ref="R7:R9"/>
    <mergeCell ref="S7:S9"/>
    <mergeCell ref="L6:P6"/>
    <mergeCell ref="A132:A137"/>
    <mergeCell ref="B132:B137"/>
    <mergeCell ref="C132:E132"/>
    <mergeCell ref="F132:I132"/>
    <mergeCell ref="C133:D133"/>
    <mergeCell ref="F133:I134"/>
    <mergeCell ref="C134:C137"/>
    <mergeCell ref="E134:E137"/>
    <mergeCell ref="H136:I136"/>
    <mergeCell ref="B2:W2"/>
    <mergeCell ref="D3:N3"/>
    <mergeCell ref="A4:A9"/>
    <mergeCell ref="B4:B9"/>
    <mergeCell ref="C4:E4"/>
    <mergeCell ref="F4:I4"/>
    <mergeCell ref="J4:T5"/>
    <mergeCell ref="U4:U9"/>
    <mergeCell ref="V4:V5"/>
    <mergeCell ref="W4:W9"/>
    <mergeCell ref="J7:J9"/>
    <mergeCell ref="F7:F9"/>
    <mergeCell ref="G7:G8"/>
    <mergeCell ref="H7:I7"/>
    <mergeCell ref="Q6:S6"/>
    <mergeCell ref="K7:K8"/>
    <mergeCell ref="J6:K6"/>
  </mergeCells>
  <phoneticPr fontId="0" type="noConversion"/>
  <pageMargins left="0.17" right="0.17" top="0.22" bottom="0.2" header="0.17" footer="0.16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3"/>
  <sheetViews>
    <sheetView tabSelected="1" view="pageBreakPreview" zoomScale="60" zoomScaleNormal="100" workbookViewId="0">
      <selection activeCell="AI15" sqref="AI15"/>
    </sheetView>
  </sheetViews>
  <sheetFormatPr defaultRowHeight="12.75" x14ac:dyDescent="0.2"/>
  <cols>
    <col min="1" max="1" width="18.85546875" style="8" customWidth="1"/>
    <col min="2" max="2" width="5" style="8" customWidth="1"/>
    <col min="3" max="3" width="5.85546875" style="8" customWidth="1"/>
    <col min="4" max="4" width="7" style="8" customWidth="1"/>
    <col min="5" max="5" width="5.85546875" style="8" customWidth="1"/>
    <col min="6" max="6" width="5.140625" style="8" customWidth="1"/>
    <col min="7" max="7" width="7.7109375" style="8" customWidth="1"/>
    <col min="8" max="8" width="5.85546875" style="33" customWidth="1"/>
    <col min="9" max="9" width="7.7109375" style="8" customWidth="1"/>
    <col min="10" max="10" width="4.85546875" style="8" customWidth="1"/>
    <col min="11" max="11" width="7.28515625" style="8" customWidth="1"/>
    <col min="12" max="12" width="4.5703125" style="8" customWidth="1"/>
    <col min="13" max="13" width="4.42578125" style="8" customWidth="1"/>
    <col min="14" max="14" width="4.85546875" style="8" customWidth="1"/>
    <col min="15" max="15" width="3.28515625" style="8" customWidth="1"/>
    <col min="16" max="16" width="4.85546875" style="8" customWidth="1"/>
    <col min="17" max="17" width="3.85546875" style="8" customWidth="1"/>
    <col min="18" max="19" width="3.42578125" style="8" customWidth="1"/>
    <col min="20" max="20" width="5.140625" style="8" customWidth="1"/>
    <col min="21" max="21" width="7.140625" style="8" customWidth="1"/>
    <col min="22" max="22" width="7.28515625" style="8" customWidth="1"/>
    <col min="23" max="23" width="3.7109375" style="8" customWidth="1"/>
    <col min="24" max="24" width="5" style="8" customWidth="1"/>
    <col min="25" max="16384" width="9.140625" style="8"/>
  </cols>
  <sheetData>
    <row r="1" spans="1:24" x14ac:dyDescent="0.2">
      <c r="A1" s="1"/>
      <c r="B1" s="2"/>
      <c r="C1" s="2"/>
      <c r="D1" s="2"/>
      <c r="E1" s="3"/>
      <c r="F1" s="4"/>
      <c r="G1" s="5"/>
      <c r="H1" s="6"/>
      <c r="I1" s="4"/>
      <c r="J1" s="2"/>
      <c r="K1" s="1"/>
      <c r="L1" s="2"/>
      <c r="M1" s="2"/>
      <c r="N1" s="2"/>
      <c r="O1" s="2"/>
      <c r="P1" s="2"/>
      <c r="Q1" s="2"/>
      <c r="R1" s="2"/>
      <c r="S1" s="2"/>
      <c r="T1" s="2"/>
      <c r="U1" s="1"/>
      <c r="V1" s="7" t="s">
        <v>0</v>
      </c>
      <c r="X1" s="9"/>
    </row>
    <row r="2" spans="1:24" ht="31.5" x14ac:dyDescent="0.2">
      <c r="A2" s="115"/>
      <c r="B2" s="116"/>
      <c r="C2" s="117" t="s">
        <v>182</v>
      </c>
      <c r="D2" s="117"/>
      <c r="E2" s="117"/>
      <c r="F2" s="117"/>
      <c r="G2" s="117"/>
      <c r="H2" s="118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9"/>
      <c r="V2" s="120"/>
      <c r="W2" s="121"/>
      <c r="X2" s="122"/>
    </row>
    <row r="3" spans="1:24" ht="12.75" customHeight="1" x14ac:dyDescent="0.2">
      <c r="A3" s="236" t="s">
        <v>3</v>
      </c>
      <c r="B3" s="237" t="s">
        <v>4</v>
      </c>
      <c r="C3" s="238" t="s">
        <v>5</v>
      </c>
      <c r="D3" s="239"/>
      <c r="E3" s="240"/>
      <c r="F3" s="241" t="s">
        <v>6</v>
      </c>
      <c r="G3" s="242"/>
      <c r="H3" s="242"/>
      <c r="I3" s="243"/>
      <c r="J3" s="244" t="s">
        <v>7</v>
      </c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5" t="s">
        <v>8</v>
      </c>
      <c r="V3" s="246" t="s">
        <v>183</v>
      </c>
      <c r="W3" s="247" t="s">
        <v>10</v>
      </c>
      <c r="X3" s="247" t="s">
        <v>11</v>
      </c>
    </row>
    <row r="4" spans="1:24" ht="33.75" customHeight="1" x14ac:dyDescent="0.2">
      <c r="A4" s="236"/>
      <c r="B4" s="237"/>
      <c r="C4" s="249" t="s">
        <v>12</v>
      </c>
      <c r="D4" s="249"/>
      <c r="E4" s="11" t="s">
        <v>13</v>
      </c>
      <c r="F4" s="250" t="s">
        <v>14</v>
      </c>
      <c r="G4" s="251"/>
      <c r="H4" s="251"/>
      <c r="I4" s="252"/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5"/>
      <c r="V4" s="246"/>
      <c r="W4" s="247"/>
      <c r="X4" s="247"/>
    </row>
    <row r="5" spans="1:24" ht="23.25" customHeight="1" x14ac:dyDescent="0.2">
      <c r="A5" s="236"/>
      <c r="B5" s="237"/>
      <c r="C5" s="249" t="s">
        <v>14</v>
      </c>
      <c r="D5" s="12" t="s">
        <v>15</v>
      </c>
      <c r="E5" s="256" t="s">
        <v>14</v>
      </c>
      <c r="F5" s="253"/>
      <c r="G5" s="254"/>
      <c r="H5" s="254"/>
      <c r="I5" s="255"/>
      <c r="J5" s="248" t="s">
        <v>14</v>
      </c>
      <c r="K5" s="248"/>
      <c r="L5" s="273" t="s">
        <v>16</v>
      </c>
      <c r="M5" s="273"/>
      <c r="N5" s="273"/>
      <c r="O5" s="273"/>
      <c r="P5" s="274"/>
      <c r="Q5" s="262" t="s">
        <v>17</v>
      </c>
      <c r="R5" s="263"/>
      <c r="S5" s="264"/>
      <c r="T5" s="265" t="s">
        <v>18</v>
      </c>
      <c r="U5" s="245"/>
      <c r="V5" s="270" t="s">
        <v>184</v>
      </c>
      <c r="W5" s="247"/>
      <c r="X5" s="247"/>
    </row>
    <row r="6" spans="1:24" ht="22.5" customHeight="1" x14ac:dyDescent="0.2">
      <c r="A6" s="236"/>
      <c r="B6" s="237"/>
      <c r="C6" s="249"/>
      <c r="D6" s="275" t="s">
        <v>20</v>
      </c>
      <c r="E6" s="256"/>
      <c r="F6" s="248" t="s">
        <v>21</v>
      </c>
      <c r="G6" s="259" t="s">
        <v>9</v>
      </c>
      <c r="H6" s="261" t="s">
        <v>22</v>
      </c>
      <c r="I6" s="261"/>
      <c r="J6" s="248" t="s">
        <v>21</v>
      </c>
      <c r="K6" s="259" t="s">
        <v>9</v>
      </c>
      <c r="L6" s="268" t="s">
        <v>23</v>
      </c>
      <c r="M6" s="268" t="s">
        <v>24</v>
      </c>
      <c r="N6" s="268" t="s">
        <v>25</v>
      </c>
      <c r="O6" s="268" t="s">
        <v>26</v>
      </c>
      <c r="P6" s="269" t="s">
        <v>27</v>
      </c>
      <c r="Q6" s="268" t="s">
        <v>28</v>
      </c>
      <c r="R6" s="265" t="s">
        <v>29</v>
      </c>
      <c r="S6" s="265" t="s">
        <v>30</v>
      </c>
      <c r="T6" s="266"/>
      <c r="U6" s="245"/>
      <c r="V6" s="271"/>
      <c r="W6" s="247"/>
      <c r="X6" s="247"/>
    </row>
    <row r="7" spans="1:24" ht="20.25" customHeight="1" x14ac:dyDescent="0.2">
      <c r="A7" s="236"/>
      <c r="B7" s="237"/>
      <c r="C7" s="249"/>
      <c r="D7" s="275"/>
      <c r="E7" s="256"/>
      <c r="F7" s="248"/>
      <c r="G7" s="260"/>
      <c r="H7" s="257" t="s">
        <v>31</v>
      </c>
      <c r="I7" s="258"/>
      <c r="J7" s="248"/>
      <c r="K7" s="260"/>
      <c r="L7" s="268"/>
      <c r="M7" s="268"/>
      <c r="N7" s="268"/>
      <c r="O7" s="268"/>
      <c r="P7" s="269"/>
      <c r="Q7" s="268"/>
      <c r="R7" s="266"/>
      <c r="S7" s="266"/>
      <c r="T7" s="266"/>
      <c r="U7" s="245"/>
      <c r="V7" s="271"/>
      <c r="W7" s="247"/>
      <c r="X7" s="247"/>
    </row>
    <row r="8" spans="1:24" ht="19.5" customHeight="1" x14ac:dyDescent="0.2">
      <c r="A8" s="236"/>
      <c r="B8" s="237"/>
      <c r="C8" s="249"/>
      <c r="D8" s="275"/>
      <c r="E8" s="256"/>
      <c r="F8" s="248"/>
      <c r="G8" s="13" t="s">
        <v>32</v>
      </c>
      <c r="H8" s="14" t="s">
        <v>33</v>
      </c>
      <c r="I8" s="233" t="s">
        <v>32</v>
      </c>
      <c r="J8" s="248"/>
      <c r="K8" s="16" t="s">
        <v>34</v>
      </c>
      <c r="L8" s="268"/>
      <c r="M8" s="268"/>
      <c r="N8" s="268"/>
      <c r="O8" s="268"/>
      <c r="P8" s="269"/>
      <c r="Q8" s="268"/>
      <c r="R8" s="267"/>
      <c r="S8" s="267"/>
      <c r="T8" s="267"/>
      <c r="U8" s="245"/>
      <c r="V8" s="272"/>
      <c r="W8" s="247"/>
      <c r="X8" s="247"/>
    </row>
    <row r="9" spans="1:24" x14ac:dyDescent="0.2">
      <c r="A9" s="17" t="s">
        <v>35</v>
      </c>
      <c r="B9" s="18">
        <v>1</v>
      </c>
      <c r="C9" s="18">
        <v>2</v>
      </c>
      <c r="D9" s="19">
        <v>3</v>
      </c>
      <c r="E9" s="20">
        <v>4</v>
      </c>
      <c r="F9" s="18">
        <v>5</v>
      </c>
      <c r="G9" s="19">
        <v>6</v>
      </c>
      <c r="H9" s="21">
        <v>7</v>
      </c>
      <c r="I9" s="18">
        <v>8</v>
      </c>
      <c r="J9" s="19">
        <v>9</v>
      </c>
      <c r="K9" s="22">
        <v>10</v>
      </c>
      <c r="L9" s="18">
        <v>11</v>
      </c>
      <c r="M9" s="19">
        <v>12</v>
      </c>
      <c r="N9" s="22">
        <v>13</v>
      </c>
      <c r="O9" s="18">
        <v>14</v>
      </c>
      <c r="P9" s="19">
        <v>15</v>
      </c>
      <c r="Q9" s="22">
        <v>16</v>
      </c>
      <c r="R9" s="18">
        <v>17</v>
      </c>
      <c r="S9" s="19">
        <v>18</v>
      </c>
      <c r="T9" s="22">
        <v>19</v>
      </c>
      <c r="U9" s="18">
        <v>20</v>
      </c>
      <c r="V9" s="19">
        <v>21</v>
      </c>
      <c r="W9" s="22">
        <v>22</v>
      </c>
      <c r="X9" s="18">
        <v>23</v>
      </c>
    </row>
    <row r="10" spans="1:24" ht="13.5" x14ac:dyDescent="0.2">
      <c r="A10" s="123" t="s">
        <v>185</v>
      </c>
      <c r="B10" s="124">
        <f>B11+B12+B13+B14+B16+B17+B18+B19+B20+B21+B22+B15+B23</f>
        <v>138</v>
      </c>
      <c r="C10" s="124">
        <f>C11+C12+C13+C14+C16+C17+C18+C19+C20+C21+C22+C15+C23</f>
        <v>109</v>
      </c>
      <c r="D10" s="124">
        <f>D11+D12+D13+D14+D16+D17+D18+D19+D20+D21+D22+D15+D23</f>
        <v>0</v>
      </c>
      <c r="E10" s="125">
        <f>E11+E12+E13+E14+E16+E17+E18+E19+E20+E21+E22+E15+E23</f>
        <v>29</v>
      </c>
      <c r="F10" s="124">
        <f>F11+F12+F13+F14+F16+F17+F18+F19+F20+F21+F22+F15+F23</f>
        <v>112</v>
      </c>
      <c r="G10" s="126">
        <f>F10/B10</f>
        <v>0.81159420289855078</v>
      </c>
      <c r="H10" s="125">
        <f>H11+H12+H13+H14+H16+H17+H18+H19+H20+H21+H22+H15+H23</f>
        <v>103</v>
      </c>
      <c r="I10" s="25">
        <f>H10/F10</f>
        <v>0.9196428571428571</v>
      </c>
      <c r="J10" s="24">
        <f>L10+M10+N10+O10+P10+R10+T10+S10</f>
        <v>26</v>
      </c>
      <c r="K10" s="26">
        <f>J10/B10</f>
        <v>0.18840579710144928</v>
      </c>
      <c r="L10" s="124">
        <f t="shared" ref="L10:T10" si="0">L11+L12+L13+L14+L16+L17+L18+L19+L20+L21+L22+L15+L23</f>
        <v>10</v>
      </c>
      <c r="M10" s="124">
        <f t="shared" si="0"/>
        <v>1</v>
      </c>
      <c r="N10" s="124">
        <f t="shared" si="0"/>
        <v>0</v>
      </c>
      <c r="O10" s="124">
        <f t="shared" si="0"/>
        <v>0</v>
      </c>
      <c r="P10" s="124">
        <f t="shared" si="0"/>
        <v>0</v>
      </c>
      <c r="Q10" s="124">
        <f t="shared" si="0"/>
        <v>0</v>
      </c>
      <c r="R10" s="124">
        <f t="shared" si="0"/>
        <v>0</v>
      </c>
      <c r="S10" s="124">
        <f t="shared" si="0"/>
        <v>0</v>
      </c>
      <c r="T10" s="124">
        <f t="shared" si="0"/>
        <v>15</v>
      </c>
      <c r="U10" s="127">
        <f t="shared" ref="U10:U23" si="1">F10+J10</f>
        <v>138</v>
      </c>
      <c r="V10" s="27">
        <f t="shared" ref="V10:V23" si="2">U10/B10</f>
        <v>1</v>
      </c>
      <c r="W10" s="124">
        <f>W11+W12+W13+W14+W16+W17+W18+W19+W20+W21+W22+W15+W23</f>
        <v>0</v>
      </c>
      <c r="X10" s="28">
        <f>W10/B10</f>
        <v>0</v>
      </c>
    </row>
    <row r="11" spans="1:24" ht="33.75" x14ac:dyDescent="0.2">
      <c r="A11" s="128" t="s">
        <v>186</v>
      </c>
      <c r="B11" s="74">
        <f>C11+E11</f>
        <v>12</v>
      </c>
      <c r="C11" s="129">
        <v>11</v>
      </c>
      <c r="D11" s="129"/>
      <c r="E11" s="129">
        <v>1</v>
      </c>
      <c r="F11" s="59">
        <v>9</v>
      </c>
      <c r="G11" s="126">
        <f t="shared" ref="G11:G23" si="3">F11/B11</f>
        <v>0.75</v>
      </c>
      <c r="H11" s="58">
        <v>9</v>
      </c>
      <c r="I11" s="25">
        <f t="shared" ref="I11:I23" si="4">H11/F11</f>
        <v>1</v>
      </c>
      <c r="J11" s="24">
        <f t="shared" ref="J11:J23" si="5">L11+M11+N11+O11+P11+R11+T11+S11</f>
        <v>3</v>
      </c>
      <c r="K11" s="26">
        <f t="shared" ref="K11:K23" si="6">J11/B11</f>
        <v>0.25</v>
      </c>
      <c r="L11" s="59"/>
      <c r="M11" s="59"/>
      <c r="N11" s="59"/>
      <c r="O11" s="59"/>
      <c r="P11" s="59"/>
      <c r="Q11" s="59"/>
      <c r="R11" s="59"/>
      <c r="S11" s="59"/>
      <c r="T11" s="59">
        <v>3</v>
      </c>
      <c r="U11" s="127">
        <f t="shared" si="1"/>
        <v>12</v>
      </c>
      <c r="V11" s="27">
        <f t="shared" si="2"/>
        <v>1</v>
      </c>
      <c r="W11" s="59"/>
      <c r="X11" s="130"/>
    </row>
    <row r="12" spans="1:24" ht="22.5" x14ac:dyDescent="0.2">
      <c r="A12" s="128" t="s">
        <v>187</v>
      </c>
      <c r="B12" s="74">
        <f t="shared" ref="B12:B23" si="7">C12+E12</f>
        <v>13</v>
      </c>
      <c r="C12" s="131">
        <v>13</v>
      </c>
      <c r="D12" s="131"/>
      <c r="E12" s="129"/>
      <c r="F12" s="59">
        <v>11</v>
      </c>
      <c r="G12" s="126">
        <f t="shared" si="3"/>
        <v>0.84615384615384615</v>
      </c>
      <c r="H12" s="72">
        <v>10</v>
      </c>
      <c r="I12" s="25">
        <f t="shared" si="4"/>
        <v>0.90909090909090906</v>
      </c>
      <c r="J12" s="24">
        <f t="shared" si="5"/>
        <v>2</v>
      </c>
      <c r="K12" s="26">
        <f t="shared" si="6"/>
        <v>0.15384615384615385</v>
      </c>
      <c r="L12" s="59">
        <v>2</v>
      </c>
      <c r="M12" s="59"/>
      <c r="N12" s="59"/>
      <c r="O12" s="59"/>
      <c r="P12" s="59"/>
      <c r="Q12" s="59"/>
      <c r="R12" s="59"/>
      <c r="S12" s="59"/>
      <c r="T12" s="59"/>
      <c r="U12" s="127">
        <f t="shared" si="1"/>
        <v>13</v>
      </c>
      <c r="V12" s="27">
        <f t="shared" si="2"/>
        <v>1</v>
      </c>
      <c r="W12" s="59"/>
      <c r="X12" s="132"/>
    </row>
    <row r="13" spans="1:24" ht="22.5" x14ac:dyDescent="0.2">
      <c r="A13" s="128" t="s">
        <v>188</v>
      </c>
      <c r="B13" s="74">
        <f t="shared" si="7"/>
        <v>6</v>
      </c>
      <c r="C13" s="131">
        <v>6</v>
      </c>
      <c r="D13" s="131"/>
      <c r="E13" s="129"/>
      <c r="F13" s="59">
        <v>6</v>
      </c>
      <c r="G13" s="126">
        <f t="shared" si="3"/>
        <v>1</v>
      </c>
      <c r="H13" s="72">
        <v>5</v>
      </c>
      <c r="I13" s="25">
        <f t="shared" si="4"/>
        <v>0.83333333333333337</v>
      </c>
      <c r="J13" s="24">
        <f t="shared" si="5"/>
        <v>0</v>
      </c>
      <c r="K13" s="26">
        <f t="shared" si="6"/>
        <v>0</v>
      </c>
      <c r="L13" s="59"/>
      <c r="M13" s="59"/>
      <c r="N13" s="59"/>
      <c r="O13" s="59"/>
      <c r="P13" s="59"/>
      <c r="Q13" s="59"/>
      <c r="R13" s="59"/>
      <c r="S13" s="59"/>
      <c r="T13" s="59"/>
      <c r="U13" s="127">
        <f t="shared" si="1"/>
        <v>6</v>
      </c>
      <c r="V13" s="27">
        <f t="shared" si="2"/>
        <v>1</v>
      </c>
      <c r="W13" s="59"/>
      <c r="X13" s="130"/>
    </row>
    <row r="14" spans="1:24" ht="33.75" x14ac:dyDescent="0.2">
      <c r="A14" s="128" t="s">
        <v>147</v>
      </c>
      <c r="B14" s="74">
        <f t="shared" si="7"/>
        <v>9</v>
      </c>
      <c r="C14" s="131">
        <v>8</v>
      </c>
      <c r="D14" s="131"/>
      <c r="E14" s="129">
        <v>1</v>
      </c>
      <c r="F14" s="59">
        <v>7</v>
      </c>
      <c r="G14" s="126">
        <f t="shared" si="3"/>
        <v>0.77777777777777779</v>
      </c>
      <c r="H14" s="58">
        <v>5</v>
      </c>
      <c r="I14" s="25">
        <f t="shared" si="4"/>
        <v>0.7142857142857143</v>
      </c>
      <c r="J14" s="24">
        <f t="shared" si="5"/>
        <v>2</v>
      </c>
      <c r="K14" s="26">
        <f t="shared" si="6"/>
        <v>0.22222222222222221</v>
      </c>
      <c r="L14" s="59">
        <v>2</v>
      </c>
      <c r="M14" s="59"/>
      <c r="N14" s="59"/>
      <c r="O14" s="59"/>
      <c r="P14" s="59"/>
      <c r="Q14" s="59"/>
      <c r="R14" s="59"/>
      <c r="S14" s="59"/>
      <c r="T14" s="59"/>
      <c r="U14" s="127">
        <f t="shared" si="1"/>
        <v>9</v>
      </c>
      <c r="V14" s="27">
        <f t="shared" si="2"/>
        <v>1</v>
      </c>
      <c r="W14" s="59"/>
      <c r="X14" s="130"/>
    </row>
    <row r="15" spans="1:24" ht="16.5" customHeight="1" x14ac:dyDescent="0.2">
      <c r="A15" s="53" t="s">
        <v>173</v>
      </c>
      <c r="B15" s="74">
        <f t="shared" si="7"/>
        <v>14</v>
      </c>
      <c r="C15" s="131">
        <v>11</v>
      </c>
      <c r="D15" s="131"/>
      <c r="E15" s="129">
        <v>3</v>
      </c>
      <c r="F15" s="59">
        <v>9</v>
      </c>
      <c r="G15" s="126">
        <f t="shared" si="3"/>
        <v>0.6428571428571429</v>
      </c>
      <c r="H15" s="58">
        <v>9</v>
      </c>
      <c r="I15" s="25">
        <f t="shared" si="4"/>
        <v>1</v>
      </c>
      <c r="J15" s="24">
        <f t="shared" si="5"/>
        <v>5</v>
      </c>
      <c r="K15" s="26">
        <f t="shared" si="6"/>
        <v>0.35714285714285715</v>
      </c>
      <c r="L15" s="59">
        <v>2</v>
      </c>
      <c r="M15" s="59"/>
      <c r="N15" s="59"/>
      <c r="O15" s="59"/>
      <c r="P15" s="59"/>
      <c r="Q15" s="59"/>
      <c r="R15" s="59"/>
      <c r="S15" s="59"/>
      <c r="T15" s="59">
        <v>3</v>
      </c>
      <c r="U15" s="127">
        <f t="shared" si="1"/>
        <v>14</v>
      </c>
      <c r="V15" s="27">
        <f t="shared" si="2"/>
        <v>1</v>
      </c>
      <c r="W15" s="59"/>
      <c r="X15" s="132"/>
    </row>
    <row r="16" spans="1:24" ht="33.75" x14ac:dyDescent="0.2">
      <c r="A16" s="128" t="s">
        <v>189</v>
      </c>
      <c r="B16" s="74">
        <f t="shared" si="7"/>
        <v>11</v>
      </c>
      <c r="C16" s="129">
        <v>3</v>
      </c>
      <c r="D16" s="129"/>
      <c r="E16" s="129">
        <v>8</v>
      </c>
      <c r="F16" s="59">
        <v>11</v>
      </c>
      <c r="G16" s="126">
        <f t="shared" si="3"/>
        <v>1</v>
      </c>
      <c r="H16" s="58">
        <v>8</v>
      </c>
      <c r="I16" s="25">
        <f t="shared" si="4"/>
        <v>0.72727272727272729</v>
      </c>
      <c r="J16" s="24">
        <f t="shared" si="5"/>
        <v>0</v>
      </c>
      <c r="K16" s="26">
        <f t="shared" si="6"/>
        <v>0</v>
      </c>
      <c r="L16" s="59"/>
      <c r="M16" s="59"/>
      <c r="N16" s="59"/>
      <c r="O16" s="59"/>
      <c r="P16" s="59"/>
      <c r="Q16" s="59"/>
      <c r="R16" s="59"/>
      <c r="S16" s="59"/>
      <c r="T16" s="59"/>
      <c r="U16" s="127">
        <f t="shared" si="1"/>
        <v>11</v>
      </c>
      <c r="V16" s="27">
        <f t="shared" si="2"/>
        <v>1</v>
      </c>
      <c r="W16" s="133"/>
      <c r="X16" s="134"/>
    </row>
    <row r="17" spans="1:24" ht="45" x14ac:dyDescent="0.2">
      <c r="A17" s="135" t="s">
        <v>190</v>
      </c>
      <c r="B17" s="74">
        <f t="shared" si="7"/>
        <v>10</v>
      </c>
      <c r="C17" s="129">
        <v>9</v>
      </c>
      <c r="D17" s="129"/>
      <c r="E17" s="129">
        <v>1</v>
      </c>
      <c r="F17" s="59">
        <v>10</v>
      </c>
      <c r="G17" s="126">
        <f t="shared" si="3"/>
        <v>1</v>
      </c>
      <c r="H17" s="72">
        <v>10</v>
      </c>
      <c r="I17" s="25">
        <f t="shared" si="4"/>
        <v>1</v>
      </c>
      <c r="J17" s="24">
        <f t="shared" si="5"/>
        <v>0</v>
      </c>
      <c r="K17" s="26">
        <f t="shared" si="6"/>
        <v>0</v>
      </c>
      <c r="L17" s="59"/>
      <c r="M17" s="59"/>
      <c r="N17" s="59"/>
      <c r="O17" s="59"/>
      <c r="P17" s="59"/>
      <c r="Q17" s="59"/>
      <c r="R17" s="59"/>
      <c r="S17" s="59"/>
      <c r="T17" s="59"/>
      <c r="U17" s="127">
        <f t="shared" si="1"/>
        <v>10</v>
      </c>
      <c r="V17" s="27">
        <f t="shared" si="2"/>
        <v>1</v>
      </c>
      <c r="W17" s="59"/>
      <c r="X17" s="130"/>
    </row>
    <row r="18" spans="1:24" ht="22.5" x14ac:dyDescent="0.2">
      <c r="A18" s="135" t="s">
        <v>191</v>
      </c>
      <c r="B18" s="74">
        <f t="shared" si="7"/>
        <v>15</v>
      </c>
      <c r="C18" s="129">
        <v>9</v>
      </c>
      <c r="D18" s="129"/>
      <c r="E18" s="129">
        <v>6</v>
      </c>
      <c r="F18" s="59">
        <v>14</v>
      </c>
      <c r="G18" s="126">
        <f t="shared" si="3"/>
        <v>0.93333333333333335</v>
      </c>
      <c r="H18" s="72">
        <v>12</v>
      </c>
      <c r="I18" s="25">
        <f t="shared" si="4"/>
        <v>0.8571428571428571</v>
      </c>
      <c r="J18" s="24">
        <f t="shared" si="5"/>
        <v>1</v>
      </c>
      <c r="K18" s="26">
        <f t="shared" si="6"/>
        <v>6.6666666666666666E-2</v>
      </c>
      <c r="L18" s="59">
        <v>1</v>
      </c>
      <c r="M18" s="59"/>
      <c r="N18" s="59"/>
      <c r="O18" s="59"/>
      <c r="P18" s="59"/>
      <c r="Q18" s="59"/>
      <c r="R18" s="59"/>
      <c r="S18" s="59"/>
      <c r="T18" s="59"/>
      <c r="U18" s="127">
        <f t="shared" si="1"/>
        <v>15</v>
      </c>
      <c r="V18" s="27">
        <f t="shared" si="2"/>
        <v>1</v>
      </c>
      <c r="W18" s="59"/>
      <c r="X18" s="130"/>
    </row>
    <row r="19" spans="1:24" ht="22.5" x14ac:dyDescent="0.2">
      <c r="A19" s="128" t="s">
        <v>192</v>
      </c>
      <c r="B19" s="74">
        <f t="shared" si="7"/>
        <v>5</v>
      </c>
      <c r="C19" s="131">
        <v>4</v>
      </c>
      <c r="D19" s="131"/>
      <c r="E19" s="129">
        <v>1</v>
      </c>
      <c r="F19" s="59">
        <v>3</v>
      </c>
      <c r="G19" s="126">
        <f t="shared" si="3"/>
        <v>0.6</v>
      </c>
      <c r="H19" s="72">
        <v>3</v>
      </c>
      <c r="I19" s="25">
        <f t="shared" si="4"/>
        <v>1</v>
      </c>
      <c r="J19" s="24">
        <f t="shared" si="5"/>
        <v>2</v>
      </c>
      <c r="K19" s="26">
        <f t="shared" si="6"/>
        <v>0.4</v>
      </c>
      <c r="L19" s="59"/>
      <c r="M19" s="59"/>
      <c r="N19" s="59"/>
      <c r="O19" s="59"/>
      <c r="P19" s="59"/>
      <c r="Q19" s="59"/>
      <c r="R19" s="59"/>
      <c r="S19" s="59"/>
      <c r="T19" s="59">
        <v>2</v>
      </c>
      <c r="U19" s="127">
        <f t="shared" si="1"/>
        <v>5</v>
      </c>
      <c r="V19" s="27">
        <f t="shared" si="2"/>
        <v>1</v>
      </c>
      <c r="W19" s="59"/>
      <c r="X19" s="130"/>
    </row>
    <row r="20" spans="1:24" ht="22.5" x14ac:dyDescent="0.2">
      <c r="A20" s="128" t="s">
        <v>166</v>
      </c>
      <c r="B20" s="74">
        <f t="shared" si="7"/>
        <v>7</v>
      </c>
      <c r="C20" s="131">
        <v>6</v>
      </c>
      <c r="D20" s="131"/>
      <c r="E20" s="129">
        <v>1</v>
      </c>
      <c r="F20" s="59">
        <v>5</v>
      </c>
      <c r="G20" s="126">
        <f t="shared" si="3"/>
        <v>0.7142857142857143</v>
      </c>
      <c r="H20" s="72">
        <v>5</v>
      </c>
      <c r="I20" s="25">
        <f t="shared" si="4"/>
        <v>1</v>
      </c>
      <c r="J20" s="24">
        <f t="shared" si="5"/>
        <v>2</v>
      </c>
      <c r="K20" s="26">
        <f t="shared" si="6"/>
        <v>0.2857142857142857</v>
      </c>
      <c r="L20" s="59">
        <v>1</v>
      </c>
      <c r="M20" s="59"/>
      <c r="N20" s="59"/>
      <c r="O20" s="59"/>
      <c r="P20" s="59"/>
      <c r="Q20" s="59"/>
      <c r="R20" s="59"/>
      <c r="S20" s="59"/>
      <c r="T20" s="59">
        <v>1</v>
      </c>
      <c r="U20" s="127">
        <f t="shared" si="1"/>
        <v>7</v>
      </c>
      <c r="V20" s="27">
        <f t="shared" si="2"/>
        <v>1</v>
      </c>
      <c r="W20" s="59"/>
      <c r="X20" s="130"/>
    </row>
    <row r="21" spans="1:24" ht="67.5" x14ac:dyDescent="0.2">
      <c r="A21" s="128" t="s">
        <v>193</v>
      </c>
      <c r="B21" s="74">
        <f t="shared" si="7"/>
        <v>4</v>
      </c>
      <c r="C21" s="131">
        <v>3</v>
      </c>
      <c r="D21" s="131"/>
      <c r="E21" s="129">
        <v>1</v>
      </c>
      <c r="F21" s="59">
        <v>4</v>
      </c>
      <c r="G21" s="126">
        <f t="shared" si="3"/>
        <v>1</v>
      </c>
      <c r="H21" s="72">
        <v>4</v>
      </c>
      <c r="I21" s="25">
        <f t="shared" si="4"/>
        <v>1</v>
      </c>
      <c r="J21" s="24">
        <f t="shared" si="5"/>
        <v>0</v>
      </c>
      <c r="K21" s="26">
        <f t="shared" si="6"/>
        <v>0</v>
      </c>
      <c r="L21" s="59"/>
      <c r="M21" s="136"/>
      <c r="N21" s="59"/>
      <c r="O21" s="59"/>
      <c r="P21" s="59"/>
      <c r="Q21" s="59"/>
      <c r="R21" s="59"/>
      <c r="S21" s="59"/>
      <c r="T21" s="59"/>
      <c r="U21" s="127">
        <f t="shared" si="1"/>
        <v>4</v>
      </c>
      <c r="V21" s="27">
        <f t="shared" si="2"/>
        <v>1</v>
      </c>
      <c r="W21" s="59"/>
      <c r="X21" s="130"/>
    </row>
    <row r="22" spans="1:24" ht="33.75" x14ac:dyDescent="0.2">
      <c r="A22" s="137" t="s">
        <v>114</v>
      </c>
      <c r="B22" s="74">
        <f t="shared" si="7"/>
        <v>20</v>
      </c>
      <c r="C22" s="131">
        <v>17</v>
      </c>
      <c r="D22" s="131"/>
      <c r="E22" s="129">
        <v>3</v>
      </c>
      <c r="F22" s="59">
        <v>13</v>
      </c>
      <c r="G22" s="126">
        <f t="shared" si="3"/>
        <v>0.65</v>
      </c>
      <c r="H22" s="72">
        <v>13</v>
      </c>
      <c r="I22" s="25">
        <f t="shared" si="4"/>
        <v>1</v>
      </c>
      <c r="J22" s="24">
        <f t="shared" si="5"/>
        <v>7</v>
      </c>
      <c r="K22" s="26">
        <f t="shared" si="6"/>
        <v>0.35</v>
      </c>
      <c r="L22" s="59">
        <v>2</v>
      </c>
      <c r="M22" s="59"/>
      <c r="N22" s="59"/>
      <c r="O22" s="59"/>
      <c r="P22" s="59"/>
      <c r="Q22" s="59"/>
      <c r="R22" s="59"/>
      <c r="S22" s="59"/>
      <c r="T22" s="59">
        <v>5</v>
      </c>
      <c r="U22" s="127">
        <f t="shared" si="1"/>
        <v>20</v>
      </c>
      <c r="V22" s="27">
        <f t="shared" si="2"/>
        <v>1</v>
      </c>
      <c r="W22" s="59"/>
      <c r="X22" s="132"/>
    </row>
    <row r="23" spans="1:24" ht="33.75" x14ac:dyDescent="0.2">
      <c r="A23" s="53" t="s">
        <v>82</v>
      </c>
      <c r="B23" s="74">
        <f t="shared" si="7"/>
        <v>12</v>
      </c>
      <c r="C23" s="131">
        <v>9</v>
      </c>
      <c r="D23" s="131"/>
      <c r="E23" s="129">
        <v>3</v>
      </c>
      <c r="F23" s="59">
        <v>10</v>
      </c>
      <c r="G23" s="126">
        <f t="shared" si="3"/>
        <v>0.83333333333333337</v>
      </c>
      <c r="H23" s="72">
        <v>10</v>
      </c>
      <c r="I23" s="25">
        <f t="shared" si="4"/>
        <v>1</v>
      </c>
      <c r="J23" s="24">
        <f t="shared" si="5"/>
        <v>2</v>
      </c>
      <c r="K23" s="26">
        <f t="shared" si="6"/>
        <v>0.16666666666666666</v>
      </c>
      <c r="L23" s="59"/>
      <c r="M23" s="59">
        <v>1</v>
      </c>
      <c r="N23" s="59"/>
      <c r="O23" s="59"/>
      <c r="P23" s="59"/>
      <c r="Q23" s="59"/>
      <c r="R23" s="59"/>
      <c r="S23" s="59"/>
      <c r="T23" s="59">
        <v>1</v>
      </c>
      <c r="U23" s="127">
        <f t="shared" si="1"/>
        <v>12</v>
      </c>
      <c r="V23" s="27">
        <f t="shared" si="2"/>
        <v>1</v>
      </c>
      <c r="W23" s="59"/>
      <c r="X23" s="132"/>
    </row>
  </sheetData>
  <mergeCells count="33">
    <mergeCell ref="O6:O8"/>
    <mergeCell ref="P6:P8"/>
    <mergeCell ref="Q6:Q8"/>
    <mergeCell ref="R6:R8"/>
    <mergeCell ref="S6:S8"/>
    <mergeCell ref="H7:I7"/>
    <mergeCell ref="V5:V8"/>
    <mergeCell ref="D6:D8"/>
    <mergeCell ref="F6:F8"/>
    <mergeCell ref="G6:G7"/>
    <mergeCell ref="H6:I6"/>
    <mergeCell ref="J6:J8"/>
    <mergeCell ref="K6:K7"/>
    <mergeCell ref="L6:L8"/>
    <mergeCell ref="M6:M8"/>
    <mergeCell ref="N6:N8"/>
    <mergeCell ref="U3:U8"/>
    <mergeCell ref="V3:V4"/>
    <mergeCell ref="W3:W8"/>
    <mergeCell ref="X3:X8"/>
    <mergeCell ref="C4:D4"/>
    <mergeCell ref="F4:I5"/>
    <mergeCell ref="C5:C8"/>
    <mergeCell ref="E5:E8"/>
    <mergeCell ref="J5:K5"/>
    <mergeCell ref="L5:P5"/>
    <mergeCell ref="A3:A8"/>
    <mergeCell ref="B3:B8"/>
    <mergeCell ref="C3:E3"/>
    <mergeCell ref="F3:I3"/>
    <mergeCell ref="J3:T4"/>
    <mergeCell ref="Q5:S5"/>
    <mergeCell ref="T5:T8"/>
  </mergeCells>
  <pageMargins left="0.17" right="0.17" top="0.22" bottom="0.2" header="0.17" footer="0.16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 № 1 </vt:lpstr>
      <vt:lpstr>Пр. № 1 Бюджет</vt:lpstr>
      <vt:lpstr>Прилож № 1  НТИ</vt:lpstr>
    </vt:vector>
  </TitlesOfParts>
  <Company>СВФУ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ОТП</dc:creator>
  <cp:lastModifiedBy>1</cp:lastModifiedBy>
  <dcterms:created xsi:type="dcterms:W3CDTF">2013-01-09T01:50:05Z</dcterms:created>
  <dcterms:modified xsi:type="dcterms:W3CDTF">2013-04-12T02:38:57Z</dcterms:modified>
</cp:coreProperties>
</file>